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C:\Users\anca.veleanu\Desktop\"/>
    </mc:Choice>
  </mc:AlternateContent>
  <xr:revisionPtr revIDLastSave="0" documentId="13_ncr:1_{4D416D3C-116E-4E1E-8667-DED0657D749D}" xr6:coauthVersionLast="47" xr6:coauthVersionMax="47" xr10:uidLastSave="{00000000-0000-0000-0000-000000000000}"/>
  <bookViews>
    <workbookView xWindow="-120" yWindow="-120" windowWidth="29040" windowHeight="15720" tabRatio="172" xr2:uid="{00000000-000D-0000-FFFF-FFFF00000000}"/>
  </bookViews>
  <sheets>
    <sheet name="Apeluri PTJ 2024" sheetId="16" r:id="rId1"/>
  </sheets>
  <definedNames>
    <definedName name="_xlnm._FilterDatabase" localSheetId="0" hidden="1">'Apeluri PTJ 2024'!$B$8:$P$181</definedName>
    <definedName name="_xlnm.Print_Area" localSheetId="0">'Apeluri PTJ 2024'!$A$4:$P$181</definedName>
    <definedName name="_xlnm.Print_Titles" localSheetId="0">'Apeluri PTJ 2024'!$9:$9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9" i="16" l="1"/>
  <c r="K82" i="16"/>
  <c r="J82" i="16"/>
  <c r="K79" i="16" l="1"/>
  <c r="J79" i="16"/>
  <c r="B172" i="16" l="1"/>
  <c r="B173" i="16" s="1"/>
  <c r="B174" i="16" s="1"/>
  <c r="B175" i="16" s="1"/>
  <c r="B176" i="16" s="1"/>
  <c r="B160" i="16"/>
  <c r="B161" i="16" s="1"/>
  <c r="B162" i="16" s="1"/>
  <c r="B163" i="16" s="1"/>
  <c r="B164" i="16" s="1"/>
  <c r="B165" i="16" s="1"/>
  <c r="B166" i="16" s="1"/>
  <c r="B167" i="16" s="1"/>
  <c r="B168" i="16" s="1"/>
  <c r="B169" i="16" s="1"/>
  <c r="B139" i="16"/>
  <c r="B140" i="16" s="1"/>
  <c r="B141" i="16" s="1"/>
  <c r="B142" i="16"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49" i="16"/>
  <c r="B46" i="16"/>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K173" i="16"/>
  <c r="K177" i="16" s="1"/>
  <c r="B178" i="16"/>
  <c r="J177" i="16"/>
  <c r="B180" i="16" l="1"/>
  <c r="P49" i="16"/>
  <c r="P48" i="16"/>
  <c r="J35" i="16" l="1"/>
  <c r="B50" i="16" l="1"/>
  <c r="B51" i="16" s="1"/>
  <c r="B37" i="16"/>
  <c r="B38" i="16" s="1"/>
  <c r="B39" i="16" s="1"/>
  <c r="B40" i="16" s="1"/>
  <c r="B41" i="16" s="1"/>
  <c r="B42" i="16" s="1"/>
  <c r="B43" i="16" s="1"/>
  <c r="K170" i="16" l="1"/>
  <c r="J170" i="16"/>
  <c r="K137" i="16" l="1"/>
  <c r="J137" i="16"/>
  <c r="K76" i="16" l="1"/>
  <c r="J76" i="16"/>
  <c r="K74" i="16" l="1"/>
  <c r="J74" i="16"/>
  <c r="K52" i="16" l="1"/>
  <c r="J52" i="16"/>
  <c r="K47" i="16" l="1"/>
  <c r="J47" i="16"/>
  <c r="J158" i="16" l="1"/>
  <c r="B145" i="16"/>
  <c r="B146" i="16" s="1"/>
  <c r="B147" i="16" s="1"/>
  <c r="B148" i="16" s="1"/>
  <c r="B149" i="16" s="1"/>
  <c r="B150" i="16" s="1"/>
  <c r="B151" i="16" s="1"/>
  <c r="B152" i="16" s="1"/>
  <c r="B153" i="16" s="1"/>
  <c r="B154" i="16" s="1"/>
  <c r="B155" i="16" s="1"/>
  <c r="B156" i="16" s="1"/>
  <c r="B157" i="16" s="1"/>
  <c r="J107" i="16" l="1"/>
  <c r="B84" i="16"/>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9" i="16" l="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K35" i="16" l="1"/>
  <c r="K158" i="16" l="1"/>
  <c r="K44" i="16"/>
  <c r="K178" i="16" s="1"/>
  <c r="J44" i="16"/>
  <c r="J178" i="16" s="1"/>
  <c r="K143" i="16"/>
  <c r="J143" i="16"/>
  <c r="J179" i="16" s="1"/>
  <c r="K107" i="16"/>
  <c r="K179" i="16" s="1"/>
  <c r="J180" i="16" l="1"/>
  <c r="K180" i="16" l="1"/>
</calcChain>
</file>

<file path=xl/sharedStrings.xml><?xml version="1.0" encoding="utf-8"?>
<sst xmlns="http://schemas.openxmlformats.org/spreadsheetml/2006/main" count="1782" uniqueCount="562">
  <si>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</si>
  <si>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</si>
  <si>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</si>
  <si>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</si>
  <si>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</si>
  <si>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</si>
  <si>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</si>
  <si>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</si>
  <si>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</si>
  <si>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</si>
  <si>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</si>
  <si>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</si>
  <si>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</si>
  <si>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</si>
  <si>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</si>
  <si>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</si>
  <si>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</si>
  <si>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</si>
  <si>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</si>
  <si>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</si>
  <si>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</si>
  <si>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</si>
  <si>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</si>
  <si>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</si>
  <si>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</si>
  <si>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</si>
  <si>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</si>
  <si>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</si>
  <si>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</si>
  <si>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</si>
  <si>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</si>
  <si>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</si>
  <si>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</si>
  <si>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</si>
  <si>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</si>
  <si>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</si>
  <si>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</si>
  <si>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</si>
  <si>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</si>
  <si>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</si>
  <si>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</si>
  <si>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</si>
  <si>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 xml:space="preserve">Dată ESTIMATĂ deschidere apel
(zz/ll/an)  </t>
  </si>
  <si>
    <t>Dată ESTIMATĂ închidere apel</t>
  </si>
  <si>
    <t>Calendarul estimativ consolidat al lansărilor de apeluri de proiecte pentru anul 2024
- PROGRAMELE FINANȚATE ÎN CADRUL POLITICII DE COEZIUNE 2021-2027 - VERS. IANUARIE 2024</t>
  </si>
  <si>
    <t xml:space="preserve">Programul Dezvoltare Durabilă </t>
  </si>
  <si>
    <r>
      <t>MIPE -</t>
    </r>
    <r>
      <rPr>
        <b/>
        <sz val="16"/>
        <rFont val="Trebuchet MS"/>
        <family val="2"/>
      </rPr>
      <t xml:space="preserve"> AM PDD</t>
    </r>
  </si>
  <si>
    <t>Cercetare, dezvoltare, inovare</t>
  </si>
  <si>
    <t>OP 1; OS 1.1 și OS 1.4</t>
  </si>
  <si>
    <t>FEDR</t>
  </si>
  <si>
    <t>competitiv</t>
  </si>
  <si>
    <t>Trecerea de la idee la piata - sprijin pentru IMM</t>
  </si>
  <si>
    <t>Scopul este facilitarea valorificării comerciale și industriale a inovațiilor de către companii</t>
  </si>
  <si>
    <t xml:space="preserve">Regiunea Centru </t>
  </si>
  <si>
    <t>IMM</t>
  </si>
  <si>
    <t>decembrie 2024</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</si>
  <si>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</si>
  <si>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</si>
  <si>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</si>
  <si>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</si>
  <si>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</si>
  <si>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</si>
  <si>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</si>
  <si>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</si>
  <si>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</si>
  <si>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 CDI si investitii in IMM, necesare pentru dezvoltarea de produse si procese inovative 
*
Investitii pentru implementarea solutiilor de specializare inteligenta</t>
  </si>
  <si>
    <t>Proiecte demonstrative ale IMM (proof-of-concept)</t>
  </si>
  <si>
    <t>Finantarea proiectelor cu promotori privati din Regiunea Nord-Est, care primesc marca Seal of Excellence in Programul Orizont Europa) - Apel 1 Vinnovate</t>
  </si>
  <si>
    <t xml:space="preserve">Investitii pentru cresterea durabila a IMM </t>
  </si>
  <si>
    <t>Instrumente financiare pentru IMM</t>
  </si>
  <si>
    <t>OP 1/RSO1.1</t>
  </si>
  <si>
    <t>OP 1/RSO1.1
*
OP 1/RSO1.3</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</si>
  <si>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</si>
  <si>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</si>
  <si>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</si>
  <si>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</si>
  <si>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</si>
  <si>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</si>
  <si>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</si>
  <si>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</si>
  <si>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</si>
  <si>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</si>
  <si>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organizatii CDI, universitati publice, IMM-uri, entitati de inovare si transfer tehnologic </t>
  </si>
  <si>
    <t xml:space="preserve">IMM-uri </t>
  </si>
  <si>
    <t>Autoritatea de Management, universități organizații CDI publice, entități de inovare și transfer tehnologic (EITT) înființate în cadrul universităților și organizațiilor CDI publice, în calitate de beneficiari și potențiali beneficiari</t>
  </si>
  <si>
    <t>UAT municipii resedinta de judet, UAT municipii</t>
  </si>
  <si>
    <t>UAT orașe</t>
  </si>
  <si>
    <t>Autoritatea de Management, autoritati si institutii publice locale</t>
  </si>
  <si>
    <t>Consilii judetene, Autorități publice centrale, UAT locale</t>
  </si>
  <si>
    <t>Autoritatea de Management, autorități și instituții publice locale și centrale</t>
  </si>
  <si>
    <t>Autoritatea de Management, autorități publice locale (UAT municipii, municipii reședință de județ, orașe)</t>
  </si>
  <si>
    <t xml:space="preserve">Autoritatea de Management, UAT județe </t>
  </si>
  <si>
    <t>UAT locale</t>
  </si>
  <si>
    <t>Universități</t>
  </si>
  <si>
    <t>Autoritatea de Management, UAT municipii, municipii reședință de județ, orașe și comune, învățământ universitar</t>
  </si>
  <si>
    <t>UAT municipii</t>
  </si>
  <si>
    <t>Autoritatea de Management, UAT municipii reședințe de județ, municipii, orașe</t>
  </si>
  <si>
    <t>n/a</t>
  </si>
  <si>
    <t>necompetitiv, cu termen limita de depunere</t>
  </si>
  <si>
    <t>competitiv, cu termen limita de depunere</t>
  </si>
  <si>
    <t xml:space="preserve">necompetitiv, cu depunere continuă, cu termen de închidere a apelului </t>
  </si>
  <si>
    <t>decembrie-2029</t>
  </si>
  <si>
    <t>octombrie-2024</t>
  </si>
  <si>
    <t>decembrie-2024</t>
  </si>
  <si>
    <t>iunie-2025</t>
  </si>
  <si>
    <t>noiembrie-2024</t>
  </si>
  <si>
    <t>ianuarie-2025</t>
  </si>
  <si>
    <t>iunie-2029</t>
  </si>
  <si>
    <t>februarie-2025</t>
  </si>
  <si>
    <t>ADR Nord-Est - AM PR Nord-Est</t>
  </si>
  <si>
    <t>Dezvoltarea activitatii CDI</t>
  </si>
  <si>
    <t>Regiunea Nord-Est</t>
  </si>
  <si>
    <t>Cercetare, dezvoltare, inovare si 
IMM și antreprenoriat</t>
  </si>
  <si>
    <t>Dezvoltarea capacitatii de inovare a IMM si Dezvoltarea capacității de producție pentru produsul/serviciul inovativ realizat prin interventia "Proiecte de CDI și investiții în IMM"</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</si>
  <si>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</si>
  <si>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</si>
  <si>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</si>
  <si>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</si>
  <si>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</si>
  <si>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</si>
  <si>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</si>
  <si>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</si>
  <si>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</si>
  <si>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</si>
  <si>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</si>
  <si>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</si>
  <si>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OP 2/RSO2.2</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</si>
  <si>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</si>
  <si>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</si>
  <si>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</si>
  <si>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</si>
  <si>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</si>
  <si>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</si>
  <si>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</si>
  <si>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OP 3/RSO3.3</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</si>
  <si>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</si>
  <si>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</si>
  <si>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</si>
  <si>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</si>
  <si>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</si>
  <si>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</si>
  <si>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</si>
  <si>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acoperire nationala</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</si>
  <si>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</si>
  <si>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</si>
  <si>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</si>
  <si>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trim 1/2025</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</si>
  <si>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</si>
  <si>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</si>
  <si>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 xml:space="preserve">IMM in parteneriat cu intreprinderi mari  </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</si>
  <si>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</si>
  <si>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</si>
  <si>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</si>
  <si>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</si>
  <si>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</si>
  <si>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OP 1, OS 1.3</t>
  </si>
  <si>
    <t>ADR nord est/Asociatia ROStart-up</t>
  </si>
  <si>
    <t>Acțiunea 1.5 Măsura 1.5.2 Dezvoltarea inteligentă a întreprinderilor: noi modele pentru dezvoltarea afacerilor și retehnologizare</t>
  </si>
  <si>
    <t>Instrumente financiare</t>
  </si>
  <si>
    <t>IMM-uri</t>
  </si>
  <si>
    <t>Regiunea Sud-Vest</t>
  </si>
  <si>
    <t>Structuri de afaceri - incubatoare de afaceri</t>
  </si>
  <si>
    <t>Stimularea antreprenoriatului</t>
  </si>
  <si>
    <t>OP 1 / OS 1.3</t>
  </si>
  <si>
    <t>cf lege 102/2016</t>
  </si>
  <si>
    <t>Structuri de afaceri - parcuri industriale</t>
  </si>
  <si>
    <t>APL, parteneriate</t>
  </si>
  <si>
    <t>Îmbunătățirea competitivității si a inovării în IMM-uri prin IF</t>
  </si>
  <si>
    <t>Competitivitatea IMM-urilor și crearea de locuri de muncă în cadrul IMM-urilor, inclusiv prin investiții productive</t>
  </si>
  <si>
    <t>In functie de studiu de evaluare ex-ante</t>
  </si>
  <si>
    <t>Eficientă energetica</t>
  </si>
  <si>
    <t>Investiții in clădirile rezidentiale in vederea creșterii eficientei energetice prin instrumente financiare</t>
  </si>
  <si>
    <t>Reducerea consumurilor de energie</t>
  </si>
  <si>
    <t>OP 2 / OS 2.1</t>
  </si>
  <si>
    <t>persoane fizice</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</si>
  <si>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</si>
  <si>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</si>
  <si>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</si>
  <si>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</si>
  <si>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</si>
  <si>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</si>
  <si>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</si>
  <si>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</si>
  <si>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</si>
  <si>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</si>
  <si>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</si>
  <si>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</si>
  <si>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</si>
  <si>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</si>
  <si>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Unități sanitare care tratează pacient critic - terapie intensiva adulți - instrumente de lucru,  mecanisme care să asigure abordarea integrată între structurile implicate; acțiuni de formare/ actualizare de competențe ale personalului implicat în diagnosticul și tratamentul pacientului critic cu patologie vasculară cerebrală acută</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</si>
  <si>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</si>
  <si>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xml:space="preserve">Investiții în infrastructura publică a centrelor de expertiză pentru boli rare/  centrelor regionale de genetică - extindere/ modernizare/ reabilitare/ construire/ dotare
</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</si>
  <si>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</si>
  <si>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Investiții în laboratoare regionale de sănătate publică - centrele regionale de sănătate publică ale INSP) -extindere/ modernizare/ reabilitare/dotare</t>
  </si>
  <si>
    <t> INSP și centrele regionale de sănătate publică ale INSP</t>
  </si>
  <si>
    <t>Operatiune asistența medicală primară/ comunitară</t>
  </si>
  <si>
    <t>B. Îmbunătățirea accesibilității, a eficacității asistenței medicale primare și integrarea cu serviciile de oferite în ambulatoriu și asigurarea continuității serviciilor medicale -a. dezvoltarea de instrumente si b. formarea personalului</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</si>
  <si>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</si>
  <si>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</si>
  <si>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</si>
  <si>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</si>
  <si>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</si>
  <si>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xml:space="preserve">D. Îmbunătățirea accesibilității și eficacității serviciilor oferite în regim ambulatoriu - a. dezvoltarea de instrumente de lucru si b. formarea personalului implicat în furnizarea serviciilor în regim ambulatoriu </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</si>
  <si>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</si>
  <si>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cancer col uterin - dezvoltarea capacității  programului</t>
  </si>
  <si>
    <t>cancer mamar - dezvoltarea capacității  programului</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</si>
  <si>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</si>
  <si>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</si>
  <si>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cancer pulmonar - masuri pentru dezvoltarea capacității personalului+  servicii medicale pentru persoane vulnerabile</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</si>
  <si>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</si>
  <si>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</si>
  <si>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</si>
  <si>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</si>
  <si>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</si>
  <si>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</si>
  <si>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</si>
  <si>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B1) Laboratoare HLA- dotare</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</si>
  <si>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</si>
  <si>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</si>
  <si>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</si>
  <si>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Investiții în infrastructura centrelor de sănătate mintală  - dotare/ extindere/ modernizare/ reabilitare/construcție nouă</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</si>
  <si>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</si>
  <si>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cancer prostata - masuri pentru dezvoltarea capacității personalului</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</si>
  <si>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</si>
  <si>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</si>
  <si>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Investiții în laboratoare naționale de referință  INSP/ I. Cantacuzino - extindere/ modernizare/ reabilitare/dotare</t>
  </si>
  <si>
    <t> INSP și centrele regionale de sănătate publică ale INSP
 INCD Medico-Militară „Cantacuzino</t>
  </si>
  <si>
    <t>Investiții în unități sanitare care tratează: pacient critic cu patologie vasculară cerebrală acută -extindere/ modernizare/ reabilitare/ dotare (ex. structuri de imagistică medicală (ex. CT, angiografe, rezonanță magnetică nucleară etc.), laboratoare de analize medicale, rețea gaze medicale, rețea electrică din structurile mari consumatoare de energie, etc.)</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</si>
  <si>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</si>
  <si>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</si>
  <si>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</si>
  <si>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b) Investiții în infrastructura publică a institutelor oncologice -extindere/ reabilitare/modernizare/dotare, inclusiv laboratoare de anatomie patologică - IOCN Cluj-Napoca</t>
  </si>
  <si>
    <t>IOCN</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</si>
  <si>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</si>
  <si>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</si>
  <si>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</si>
  <si>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</si>
  <si>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</si>
  <si>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Investiții în infrastructura dispensarelor TB (care furnizează servicii destinate persoanelor suspecte/ confirmate cu tuberculoză)  - dotare/ extindere/ modernizare/ reabilitare/construcție nouă</t>
  </si>
  <si>
    <t>screeningul factorilor de risc comuni ai bolilor cronice -dezvoltarea capacității  programului</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</si>
  <si>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</si>
  <si>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</si>
  <si>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a. dezvoltarea de mecanisme în domeniul sănătății reproducerii si b. formarea personalului implicat în implementarea de programe de sănătatea reproducerii</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</si>
  <si>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</si>
  <si>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</si>
  <si>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</si>
  <si>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Observatorul national de date în sănătate</t>
  </si>
  <si>
    <t> Ministerul Sănătății/ INSP/ parteneriat</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</si>
  <si>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6"/>
        <rFont val="Trebuchet MS"/>
        <family val="2"/>
      </rPr>
      <t xml:space="preserve">NB. Este obligatorie derularea proiectului în parteneriat (element de eligibilitate proiect). </t>
    </r>
  </si>
  <si>
    <r>
      <t>b) Investiții în infrastructura publică a unităților sanitare publice</t>
    </r>
    <r>
      <rPr>
        <u/>
        <sz val="16"/>
        <rFont val="Trebuchet MS"/>
        <family val="2"/>
      </rPr>
      <t xml:space="preserve"> de interes național</t>
    </r>
    <r>
      <rPr>
        <sz val="16"/>
        <rFont val="Trebuchet MS"/>
        <family val="2"/>
      </rPr>
      <t xml:space="preserve"> care diagnostichează și tratează cancere cu localizare specifică</t>
    </r>
    <r>
      <rPr>
        <i/>
        <sz val="16"/>
        <rFont val="Trebuchet MS"/>
        <family val="2"/>
      </rPr>
      <t xml:space="preserve"> (ex. tumori cerebrale, hematooncologice et</t>
    </r>
    <r>
      <rPr>
        <sz val="16"/>
        <rFont val="Trebuchet MS"/>
        <family val="2"/>
      </rPr>
      <t>c.) - extindere/ reabilitare/modernizare/dotare, inclusiv laboratoare de anatomie patologică</t>
    </r>
  </si>
  <si>
    <r>
      <t>Unități sanitare publice de interes național care diagnostichează și tratează cancere cu localizare specifică</t>
    </r>
    <r>
      <rPr>
        <i/>
        <sz val="16"/>
        <rFont val="Trebuchet MS"/>
        <family val="2"/>
      </rPr>
      <t xml:space="preserve"> (ex. tumori cerebrale, hematooncologice etc.)</t>
    </r>
  </si>
  <si>
    <r>
      <t xml:space="preserve">Investiții în infrastructura unităților sanitare care furnizează servicii de paliație/ în infrastructura publică a unităților sanitare acuți în vederea transformării acestora în unităţi sanitare care furnizează  </t>
    </r>
    <r>
      <rPr>
        <b/>
        <sz val="16"/>
        <rFont val="Trebuchet MS"/>
        <family val="2"/>
      </rPr>
      <t>servicii de paliaţie</t>
    </r>
    <r>
      <rPr>
        <sz val="16"/>
        <rFont val="Trebuchet MS"/>
        <family val="2"/>
      </rPr>
      <t xml:space="preserve"> - dotare/ extindere/ modernizare/ reabilitare/ construire</t>
    </r>
  </si>
  <si>
    <r>
      <t xml:space="preserve">Investiții în infrastructura unităților sanitare care furnizează servicii de paliație/ în infrastructura publică a unităților sanitare acuți în vederea transformării acestora în unităţi sanitare care furnizează  </t>
    </r>
    <r>
      <rPr>
        <b/>
        <sz val="16"/>
        <rFont val="Trebuchet MS"/>
        <family val="2"/>
      </rPr>
      <t>servicii de paliaţie</t>
    </r>
    <r>
      <rPr>
        <sz val="16"/>
        <rFont val="Trebuchet MS"/>
        <family val="2"/>
      </rPr>
      <t xml:space="preserve"> -dotare/ extindere/ modernizare/ reabilitare/ construire</t>
    </r>
  </si>
  <si>
    <t>OP 3, RSO 3.2</t>
  </si>
  <si>
    <t>Regiunea Vest, județele Arad, Caraș-Severin, Hunedoara și Timiș</t>
  </si>
  <si>
    <t>Regiunea Vest, județul Arad</t>
  </si>
  <si>
    <t>Regiunea Vest, județul Caraș-Severin</t>
  </si>
  <si>
    <t>Regiunea Vest, județul Hunedoara</t>
  </si>
  <si>
    <t>Regiunea Vest, județul Timiș</t>
  </si>
  <si>
    <t>OP 4, RSO 4.2</t>
  </si>
  <si>
    <t>Spații publice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</si>
  <si>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</si>
  <si>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</si>
  <si>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unitățile administrativ teritoriale municipiu reședință de județ și municipiile din Regiunea Vest, exceptând municipiile din ITI Valea Jiului</t>
  </si>
  <si>
    <t>unitățile administrativ teritoriale oraș din județul Arad</t>
  </si>
  <si>
    <t>unitățile administrativ teritoriale oraș din județul Caraș-Severin</t>
  </si>
  <si>
    <t>unitățile administrativ teritoriale oraș din județul Timiș</t>
  </si>
  <si>
    <t>New European Bauhaus - Pacte de integritate</t>
  </si>
  <si>
    <t>unitățile administrativ teritoriale municipiu reședință de județ</t>
  </si>
  <si>
    <t>Octombrie 2024</t>
  </si>
  <si>
    <t>Noiembrie 2024</t>
  </si>
  <si>
    <t>Digitalizare IMM</t>
  </si>
  <si>
    <t>Valorificarea avantajelor digitalizării în beneficiul cetățenilor și al companiilor</t>
  </si>
  <si>
    <t>OP 1, RSO 1.2</t>
  </si>
  <si>
    <t>IMM-urile din Regiunea Vest</t>
  </si>
  <si>
    <t>Decembrie 2024</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</si>
  <si>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</si>
  <si>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</si>
  <si>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Mai 2025</t>
  </si>
  <si>
    <t>Grădinițe - UAT orașe AR</t>
  </si>
  <si>
    <t>Grădinițe - UAT orașe CS</t>
  </si>
  <si>
    <t>Grădinițe - UAT orașe HD</t>
  </si>
  <si>
    <t>unitățile administrativ teritoriale oraș din județul Hunedoara, exceptând orașele din ITI Valea Jiului</t>
  </si>
  <si>
    <t>Grădinițe - UAT orașe TM</t>
  </si>
  <si>
    <t>Grădinițe - UAT ITI Valea Jiului</t>
  </si>
  <si>
    <t>unitățile administrativ teritoriale municipiu și oraș din ITI Valea Jiului;</t>
  </si>
  <si>
    <t>Grădinițe - UAT mediu rural</t>
  </si>
  <si>
    <t>unitățile administrativ teritoriale comună din județele Arad, Caraș-Severin, Hunedoara și Timiș</t>
  </si>
  <si>
    <t>New European Bauhaus - Proiecte pilot</t>
  </si>
  <si>
    <t>Septembrie 2025</t>
  </si>
  <si>
    <t>Cultură</t>
  </si>
  <si>
    <t>Infrastructuri culturale publice</t>
  </si>
  <si>
    <t>Dezvoltare urbană integrată</t>
  </si>
  <si>
    <t>unitățile administrativ teritoriale municipiu reședință de județ; parteneriatele între unitățile administrativ teritoriale municipiu reședință de județ și alți actori publici relevanți pentru proiect</t>
  </si>
  <si>
    <t>Școli și Licee - UAT municipii</t>
  </si>
  <si>
    <t>Iunie 2025</t>
  </si>
  <si>
    <t>Școli și Licee - UAT orașe AR</t>
  </si>
  <si>
    <t>Școli și Licee - UAT orașe CS</t>
  </si>
  <si>
    <t>Școli și Licee - UAT orașe HD</t>
  </si>
  <si>
    <t>Școli și Licee - UAT orașe TM</t>
  </si>
  <si>
    <t>Școli și Licee - UAT ITI Valea Jiului</t>
  </si>
  <si>
    <t>Școli și Licee - UAT mediu rural</t>
  </si>
  <si>
    <t>Tabere școlare</t>
  </si>
  <si>
    <t>Educație incluzivă</t>
  </si>
  <si>
    <t>OP 4, RSO 4.6</t>
  </si>
  <si>
    <t>unitățile administrativ teritoriale: județ, individual sau în parteneriat cu alte unități administrativ teritoriale; instituțiile publice locale și naționale</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</si>
  <si>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</si>
  <si>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</si>
  <si>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</si>
  <si>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</si>
  <si>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</si>
  <si>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unitățile administrativ teritoriale municipiu reședință de județ, individual sau în parteneriat cu alte unități administrativ teritoriale</t>
  </si>
  <si>
    <t>Capital uman pentru piața muncii</t>
  </si>
  <si>
    <t>ESO4.1</t>
  </si>
  <si>
    <t>LDR</t>
  </si>
  <si>
    <t>LDR+MDR</t>
  </si>
  <si>
    <t>non-competitiv</t>
  </si>
  <si>
    <t xml:space="preserve">Activarea potențialului antreprenorial al tinerilor </t>
  </si>
  <si>
    <t xml:space="preserve">2.a.3. Activarea potențialului antreprenorial al tinerilor </t>
  </si>
  <si>
    <t>MEAT</t>
  </si>
  <si>
    <t>10/2024</t>
  </si>
  <si>
    <t>12/2024</t>
  </si>
  <si>
    <t>Dezvoltarea unor instrumente și structuri colaborative/ participative privind antreprenoriatul, inclusiv antreprenoriatul social</t>
  </si>
  <si>
    <t>4.a.1.Dezvoltarea unor instrumente și structuri colaborative/ participative</t>
  </si>
  <si>
    <t>MMSS in parteneriat cu actori relevanti in domeniul economiei sociale</t>
  </si>
  <si>
    <t>11/2024</t>
  </si>
  <si>
    <t>Sprijin pentru dezvoltarea antreprenoriatului în rândul persoanelor aparținând grupului țintă</t>
  </si>
  <si>
    <t>4.a.2.Sprijin pentru dezvoltarea antreprenoriatului în rândul persoanelor aparținând grupului țintă.</t>
  </si>
  <si>
    <t>Educatie</t>
  </si>
  <si>
    <t>ESO4.6</t>
  </si>
  <si>
    <t>Îmbunătățirea accesului și a participării la educație a copiilor cu dizabilități și/sau cerințe educaționale speciale (CES), inclusiv la activități sportive și culturale adaptate prin dezvoltarea unor resurse suport</t>
  </si>
  <si>
    <t>6.f.3. Îmbunătățirea accesului și a participării la educație a copiilor cu dizabilități și/sau cerințe educaționale speciale (CES), inclusiv la activități sportive și culturale adaptate prin dezvoltarea unor resurse suport</t>
  </si>
  <si>
    <t>Ministerul Educației/ISJ/Instituții de învățământ preuniversitar din rețeaua națională publică sau privată/Furnizori publici si privați autorizati pentru servicii de consiliere/logopedie/consiliere psihologica, etc./APL</t>
  </si>
  <si>
    <t>03/2025</t>
  </si>
  <si>
    <t>Unitatea Executivă pentru Finanțarea Învățământului Superior, a Cercetării, Dezvoltării și Inovării (UEFISCDI) / Ministerul Educatiei</t>
  </si>
  <si>
    <t>Măsuri de sprijin pentru îmbunătățirea accesului și a participării la educație a copiilor provenind din comunități marginalizate, precum roma</t>
  </si>
  <si>
    <t>6.j.1 Măsuri de sprijin pentru îmbunătățirea accesului și a participării la educație a copiilor provenind din comunități marginalizate, precum roma</t>
  </si>
  <si>
    <t>ESO4.10</t>
  </si>
  <si>
    <t xml:space="preserve">Ministerul Educației/ISJ/Instituții de învățământ preuniversitar din rețeaua națională publică sau privată/Furnizori publici si privați autorizati pentru servicii de consiliere/logopedie/consiliere psihologica, etc./UAT judet/UAT municipii / UAT orase / UAT comune </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</si>
  <si>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</si>
  <si>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</si>
  <si>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ESO4.5</t>
  </si>
  <si>
    <t xml:space="preserve">ARACIP </t>
  </si>
  <si>
    <t>02/2025</t>
  </si>
  <si>
    <t>Practici transformaționale în consiliere școlară si orientare profesională</t>
  </si>
  <si>
    <t>7.e.2.Facilitarea accesului informat și a participării active la programe de educație, în acord cu interesele și competențele elevilor/studenților, cât și cu nevoile pieței muncii</t>
  </si>
  <si>
    <t>Ministerul Educației</t>
  </si>
  <si>
    <t>01/2025</t>
  </si>
  <si>
    <t>Flexibilizarea și diversificarea oportunităților de formare și dezvoltare a competențelor cheie ale elevilor</t>
  </si>
  <si>
    <t>7.e.3 Facilitarea accesului informat și a participării active la programe de educație, în acord cu interesele și competențele elevilor/studenților, cât și cu nevoile pieței muncii</t>
  </si>
  <si>
    <t>LEADERSHIP UNIVERSITAR PENTRU TRANSFER DE CUNOAȘTERE ȘI TEHNOLOGIE (LEADERSHIP TT)</t>
  </si>
  <si>
    <t>7.e.5. Promovarea dezvoltării programelor de studii terțiare de înaltă calitate, flexibile și corelate cu cerințele pieței muncii</t>
  </si>
  <si>
    <t xml:space="preserve">Sprijinirea mobilității transnaționale de tip Erasmus+ </t>
  </si>
  <si>
    <t>7.e.7.Sprijinirea mobilității transnaționale de tip Erasmus+</t>
  </si>
  <si>
    <t xml:space="preserve"> Institutii de invatamant acreditate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</si>
  <si>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</si>
  <si>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</si>
  <si>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 xml:space="preserve">MMSS </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</si>
  <si>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</si>
  <si>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</si>
  <si>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</si>
  <si>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ESO4.7</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</si>
  <si>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</si>
  <si>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</si>
  <si>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</si>
  <si>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 xml:space="preserve">Actualizare/revizuire/dezvoltare de noi standarde ocupaționale /calificări profesionale conform noilor cerințe ale pieței muncii - intervenție strategică </t>
  </si>
  <si>
    <t xml:space="preserve">9.e.4. Actualizare/revizuire/dezvoltare de noi standarde ocupaționale /calificări profesionale conform noilor cerințe ale pieței muncii - intervenție strategică </t>
  </si>
  <si>
    <t>MMSS/ME_ANC/Comitetele sectoriale</t>
  </si>
  <si>
    <t>Combaterea sărăciei</t>
  </si>
  <si>
    <t>ESO4.11</t>
  </si>
  <si>
    <t xml:space="preserve">FSE +(K) + FEDR d (iii) </t>
  </si>
  <si>
    <t>ESO4.11+RSO4.3</t>
  </si>
  <si>
    <t>FEDR+FSE+</t>
  </si>
  <si>
    <t>Dezvoltarea de servicii specializate pentru copii cu tulburări de comportament)</t>
  </si>
  <si>
    <t>Furnizori de servicii sociale singuri sau in parteneriat cu autorități publice cu atribuții în domeniu.</t>
  </si>
  <si>
    <t>FSE +(K)</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</si>
  <si>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</si>
  <si>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</si>
  <si>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</si>
  <si>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</si>
  <si>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</si>
  <si>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</si>
  <si>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ANPDPD</t>
  </si>
  <si>
    <t>Dezvoltarea de servicii de îngrijire și suport de calitate pentru persoanele cu dizabilități și îngrijitorii acestora, în centrele respiro</t>
  </si>
  <si>
    <t>(k) îmbunătățirea accesului egal și în timp util la servicii de calitate, sustenabile și la prețuri abordabile, inclusiv la servicii care promovează accesul la locuințe și la îngrijire centrată pe individ, inclusiv asistență medicală; modernizarea sistemelor de protecție socială, inclusiv promovarea accesului la protecție socială, punând un accent deosebit pe copii și grupurile defavorizate; îmbunătățirea accesibilității, inclusiv pentru persoanele cu handicap, a eficacității și a rezilienței sistemelor de sănătate și a serviciilor de îngrijire pe termen lung; (masura 7.6 -Dezvoltarea de servicii de îngrijire și suport de calitate pentru persoanele cu dizabilități și îngrijitorii acestora, în centrele respiro )</t>
  </si>
  <si>
    <t xml:space="preserve">furnizorii de servicii sociale acreditați în parteneriat cu UAT judet/UAT municipii / UAT orase / UAT comune </t>
  </si>
  <si>
    <t>04/2025</t>
  </si>
  <si>
    <t xml:space="preserve">Masura 8.2 Servicii de sprijin și reabilitare pentru reintegrarea socială a persoanelor care se confruntă cu dependența de droguri sau alcool  </t>
  </si>
  <si>
    <t>ANA, MMSS, MS, ME</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</si>
  <si>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</si>
  <si>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</si>
  <si>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</si>
  <si>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</si>
  <si>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</si>
  <si>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</si>
  <si>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</si>
  <si>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</si>
  <si>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</si>
  <si>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</si>
  <si>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</si>
  <si>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Creșterea accesului profesioniștilor la programul de formare continuă</t>
  </si>
  <si>
    <t>ANDPCA singură sau în parteneriat cu MFTES/ structurile relevante.</t>
  </si>
  <si>
    <t>Formarea profesională a specialiștilor care lucrează cu grupuri vulnerabile</t>
  </si>
  <si>
    <t>furnizorii de servicii în parteneriat cu MMPS și/sau structurile relevante.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</si>
  <si>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</si>
  <si>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</si>
  <si>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</si>
  <si>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</si>
  <si>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</si>
  <si>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</si>
  <si>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</si>
  <si>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instrumente financiare</t>
  </si>
  <si>
    <t xml:space="preserve">Programul Dezvoltare Durabila </t>
  </si>
  <si>
    <t>MIPE - AM PDD</t>
  </si>
  <si>
    <t>FC</t>
  </si>
  <si>
    <t xml:space="preserve">Economie circulară, P1, act 1.3 </t>
  </si>
  <si>
    <t>ADI prin Consiliile Județene/Primăria Municipiului Bucureşti/primăriile de sector/MMAP (inclusiv în parteneriat cu alți actori din sector)</t>
  </si>
  <si>
    <t>PDD Îmbunătățirea modului de gestionare a deșeurilor municipale în vedere asigurării tranziției spre economia circulară
Proiecte NOI</t>
  </si>
  <si>
    <t>Îmbunătățirea modului de gestionare a deșeurilor municipale în vedere asigurării tranziției spre economia circulara</t>
  </si>
  <si>
    <t>octombrie 2024</t>
  </si>
  <si>
    <t>decembrie 2025</t>
  </si>
  <si>
    <t>Economie circulară, P1, act 1.3</t>
  </si>
  <si>
    <t>PDD 	Investiții individuale suplimentare pentru închiderea și reabilitarea depozitelor de deșeuri municipale neconforme
 Proiecte  NOI</t>
  </si>
  <si>
    <t xml:space="preserve">	Investiții individuale suplimentare pentru închiderea și reabilitarea depozitelor de deșeuri municipale neconforme</t>
  </si>
  <si>
    <t xml:space="preserve">AFM/UAT/AFM în parteneriat cu UAT </t>
  </si>
  <si>
    <t>PDD Consolidarea capacității instituționale a ANRSC 
proiecte NOI /AT</t>
  </si>
  <si>
    <t>Consolidarea capacitati</t>
  </si>
  <si>
    <t>ANRSC pentru dezvoltarea capacității de reglementare a politicii tarifare la nivel național</t>
  </si>
  <si>
    <t>**</t>
  </si>
  <si>
    <t>PDD Pregătirea portofoliului de 
 proiecte deseuri - proiecte NOI /  AT</t>
  </si>
  <si>
    <t>Pregatirea portofoliului de proiecte aferent perioadei 2021-2027 și post 2027</t>
  </si>
  <si>
    <t>Calitatea aerului, P2, act 2.2</t>
  </si>
  <si>
    <t xml:space="preserve">Finanțare operaţiuni pentru dotarea Rețeaua Națională de Monitorizare a Calității Aerului cu echipamente noi (calitate aer) </t>
  </si>
  <si>
    <t>PDD Finanțarea operaţiunilor pentru dotarea RNMCA cu echipamente noi (calitate aer)  PROIECTE NOI</t>
  </si>
  <si>
    <t>MMAP</t>
  </si>
  <si>
    <t>noiembrie 2024</t>
  </si>
  <si>
    <t>Managementul riscurilor și dezastrelor, P3, act 3.2</t>
  </si>
  <si>
    <t>măsuri de intervenție pentru imbunătățirea sistemului de răspuns la risc</t>
  </si>
  <si>
    <t>MAI/IGSU și structurile cu atribuţii în managementul situaţiilor de urgenţă şi asigurarea funcţiilor de sprijin, STS</t>
  </si>
  <si>
    <t>PDD Finanțarea măsurilor de intervenție pentru imbunătățirea sistemului de răspuns la risc
Proiecte NOI</t>
  </si>
  <si>
    <t xml:space="preserve">  iunie2025</t>
  </si>
  <si>
    <t>Regiunea Sud-Muntenia</t>
  </si>
  <si>
    <t xml:space="preserve">Energie si eficienta energetica </t>
  </si>
  <si>
    <t xml:space="preserve">Educatie </t>
  </si>
  <si>
    <t>Valorificarea avantajelor digitalizării, în beneficiul cetățenilor, al organizațiilor de cercetare și al autorităților publice, prin investiții în dezvoltarea infrastructurii, serviciilor și echipamentelor IT relevante și necesare</t>
  </si>
  <si>
    <t>O.S 1.2 - Valorificarea avantajelor digitalizării, în beneficiul cetățenilor, al companiilor, al organizațiilor de cercetare și al autorităților publice</t>
  </si>
  <si>
    <t xml:space="preserve">OP 1, O.S 1.2 </t>
  </si>
  <si>
    <t>• Autorități și instituții  publice locale
•Autorități și instituții  publice centrale
• Parteneriate între entitățile de mai sus</t>
  </si>
  <si>
    <t>1 noiembrie 2024</t>
  </si>
  <si>
    <t>30 aprilie 2025</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</si>
  <si>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</si>
  <si>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</si>
  <si>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</si>
  <si>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</si>
  <si>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</si>
  <si>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</si>
  <si>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</si>
  <si>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</si>
  <si>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</si>
  <si>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</si>
  <si>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</si>
  <si>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</si>
  <si>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</si>
  <si>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</si>
  <si>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</si>
  <si>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</si>
  <si>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</si>
  <si>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</si>
  <si>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</si>
  <si>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</si>
  <si>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</si>
  <si>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</si>
  <si>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</si>
  <si>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</si>
  <si>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</si>
  <si>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</si>
  <si>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</si>
  <si>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</si>
  <si>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</si>
  <si>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</si>
  <si>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</si>
  <si>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</si>
  <si>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</si>
  <si>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</si>
  <si>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</si>
  <si>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</si>
  <si>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</si>
  <si>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Sud-Est - AM PR Sud-Est </t>
  </si>
  <si>
    <t>Sprijinirea eficientei energetice in cladiri rezidențiale din ITI Delta Dunarii (2.1 A)</t>
  </si>
  <si>
    <t>OS 2.1 Promovarea măsurilor de eficiență energetică și reducerea emisiilor de gaze cu efect de seră
Sprijinirea eficientei energetice in cladiri rezidențiale</t>
  </si>
  <si>
    <t>UAT municipii, 
UAT orașe, UAT Comune</t>
  </si>
  <si>
    <t>Sprijinirea eficientei energetice in cladiri publice, inclusiv a celor cu statut de monument istoric in  ITI Delta Dunarii (2.1 B)</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</si>
  <si>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</si>
  <si>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</si>
  <si>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Consolidarea clădirilor din ITI Delta Dunarii, aflate în risc seismic major (2.2)</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</si>
  <si>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</si>
  <si>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</si>
  <si>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</si>
  <si>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</si>
  <si>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</si>
  <si>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UAT județ, parteneriate</t>
  </si>
  <si>
    <t>Sprijin pentru dezvoltarea infrastructurii verzi in municipii resedinta de judet (2.4)</t>
  </si>
  <si>
    <t>OS 2.7 Intensificarea acțiunilor de protecției și conservare a naturii, a biodiversității și a infrastructurii verzi, inclusiv în zonele urbane, precum și reducerea tuturor formelor de poluare
Sprijin pentru dezvoltarea infrastructurii verzi in municipii</t>
  </si>
  <si>
    <t xml:space="preserve">UAT municipii reședință de județ </t>
  </si>
  <si>
    <t>Sprijin pentru dezvoltarea infrastructurii verzi in municipii (2.4)</t>
  </si>
  <si>
    <t>Sprijin pentru dezvoltarea infrastructurii verzi in orase (2.4)</t>
  </si>
  <si>
    <t>OS 2.7 Intensificarea acțiunilor de protecției și conservare a naturii, a biodiversității și a infrastructurii verzi, inclusiv în zonele urbane, precum și reducerea tuturor formelor de poluare
Sprijin pentru dezvoltarea infrastructurii verzi in orase</t>
  </si>
  <si>
    <t>Sprijinirea dezvoltarii infrastructurii educationale - invatamantul prescolar, in   ITI Delta Dunarii (5.1)</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</si>
  <si>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</si>
  <si>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UAT Municipiul Tulcea, UAT orașe, UAT comune din ITI DD, parteneriate</t>
  </si>
  <si>
    <t xml:space="preserve">Programul Regional Sud-Est  </t>
  </si>
  <si>
    <t xml:space="preserve">ADR Bucuresti Ilfov - AM PR Bucuresti ilfov </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</si>
  <si>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</si>
  <si>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UAT Bucuresti, Sectoare, UAT orase, UAT comune, parteneriate UAT/institutii publice</t>
  </si>
  <si>
    <t>6.3 Infrastructura educationala locala- infrastructura sc tehnica si profesionala</t>
  </si>
  <si>
    <t>22/11/2024</t>
  </si>
  <si>
    <t>20/12/2024</t>
  </si>
  <si>
    <t xml:space="preserve">25 APELURI </t>
  </si>
  <si>
    <t>4 APELURI</t>
  </si>
  <si>
    <t>1 APEL</t>
  </si>
  <si>
    <t xml:space="preserve">11 APELURI </t>
  </si>
  <si>
    <t>21 APELURI</t>
  </si>
  <si>
    <t xml:space="preserve">5 APELURI </t>
  </si>
  <si>
    <t xml:space="preserve">14 APELURI </t>
  </si>
  <si>
    <t xml:space="preserve">6 APELURI </t>
  </si>
  <si>
    <t>2 APELURI</t>
  </si>
  <si>
    <t>8 APELURI</t>
  </si>
  <si>
    <t xml:space="preserve">Dezvoltarea capacităților private de CDI </t>
  </si>
  <si>
    <t>Susținerea proiectelor de CDI în companii și cooperarea între companii, în special între cele mari și IMM, mai ales pentru valorificarea ecosistemelor industriale
și a lanțurilor valorice existente și avansul lor spre cooperare pentru cercetare și inovare</t>
  </si>
  <si>
    <t xml:space="preserve">IMM (inclusiv microintreprinderi), parteneriate intre IMM si intreprinderi mari/universitati/entitati de CDI
</t>
  </si>
  <si>
    <t>30.10.2024</t>
  </si>
  <si>
    <t>31.03.2025</t>
  </si>
  <si>
    <t>Regiunea Centru</t>
  </si>
  <si>
    <t>6.4 Infrastructura educationala pentru invatamant superior - Universitati</t>
  </si>
  <si>
    <t>Institutii publice de invatamant superior</t>
  </si>
  <si>
    <t>07/10/2024</t>
  </si>
  <si>
    <t>07/11/2024</t>
  </si>
  <si>
    <t>P1 (Gorj) - Sprijinirea capacității AJOFM, măsuri active de ocupare, reconversie profesională și actualizare de competențe  (2.A)</t>
  </si>
  <si>
    <t xml:space="preserve">Sprijin pentru modernizarea și consolidarea capacității AJOFM, inclusiv a serviciilor pieței forței de muncă în vederea evaluării și anticipării nevoilor de competențe și pentru asigurarea unei asistențe prompte și personalizate   </t>
  </si>
  <si>
    <t xml:space="preserve">AJOFM/parteneriat cu ANOFM/alte entități </t>
  </si>
  <si>
    <t>P2 (Hunedoara) - Sprijinirea capacității AJOFM, măsuri active de ocupare, reconversie profesională și actualizare de competențe  (2.A)</t>
  </si>
  <si>
    <t xml:space="preserve">Sprijin pentru modernizarea și consolidarea capacității AJOFM, inclusiv a serviciilor pieței forței de muncăîn vederea evaluării și anticipării nevoilor de competențe și pentru asigurarea unei asistențe prompte și personalizate   </t>
  </si>
  <si>
    <t>P3 (Dolj)  - Sprijinirea capacității AJOFM, măsuri active de ocupare, reconversie profesională și actualizare de competențe  (2.A)</t>
  </si>
  <si>
    <t>P5 (Prahova)- Sprijinirea capacității AJOFM, măsuri active de ocupare, reconversie profesională și actualizare de competențe  (2.A)</t>
  </si>
  <si>
    <t>P4 (Galati)  - Sprijinirea capacității AJOFM, măsuri active de ocupare, reconversie profesională și actualizare de competențe  (2.A)</t>
  </si>
  <si>
    <t>P6 (Mures) - Sprijinirea capacității AJOFM, măsuri active de ocupare, reconversie profesională și actualizare de competențe  (2.A)</t>
  </si>
  <si>
    <t xml:space="preserve">65 APELURI </t>
  </si>
  <si>
    <t>24 APELURI</t>
  </si>
  <si>
    <t xml:space="preserve">154 APELURI </t>
  </si>
  <si>
    <t>89 APELURI</t>
  </si>
  <si>
    <t>Calendarul estimativ consolidat al lansărilor de apeluri de proiecte pentru anul 2024 - Trimestrul IV
- PROGRAMELE FINANȚATE ÎN CADRUL POLITICII DE COEZIUNE 2021-2027 - VERS. OCTOMBRIE 2024</t>
  </si>
  <si>
    <t xml:space="preserve">29 APELURI </t>
  </si>
  <si>
    <t>P3 (Dolj) - Sprijin pentru remedierea sau decontaminarea și reconversia siturilor contaminate sau a unor imobile industriale dezafectate (4.A)</t>
  </si>
  <si>
    <t>P4 (Galati) - Investiții pentru dezvoltarea microîntreprinderilor (1.B)</t>
  </si>
  <si>
    <t>P4 (Galati) - Sprijin pentru remedierea sau decontaminarea și reconversia siturilor contaminate sau a unor imobile industriale dezafectate (4.A)</t>
  </si>
  <si>
    <t>P5 (Prahova) - Investiții pentru dezvoltarea microîntreprinderilor (1.B)</t>
  </si>
  <si>
    <t>P5 (Prahova) - Sprijin pentru remedierea sau decontaminarea și reconversia siturilor contaminate sau a unor imobile industriale dezafectate (4.A)</t>
  </si>
  <si>
    <t>P6 (Mures) - Investiții pentru dezvoltarea microîntreprinderilor (1.B)</t>
  </si>
  <si>
    <t>P6 (Mures) - Sprijin pentru remedierea sau decontaminarea și reconversia siturilor contaminate sau a unor imobile industriale dezafectate (4.A)</t>
  </si>
  <si>
    <t>P2 (Hunedoara) - Investiții pentru dezvoltarea microîntreprinderilor (1.B)</t>
  </si>
  <si>
    <t>P2 (Hunedoara) - Sprijin pentru remedierea sau decontaminarea și reconversia siturilor contaminate sau a unor imobile industriale dezafectate (4.A)</t>
  </si>
  <si>
    <t>P3 (Dolj) - Investiții pentru dezvoltarea microîntreprinderilor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</si>
</sst>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 _l_e_i_-;\-* #,##0.00\ _l_e_i_-;_-* &quot;-&quot;??\ _l_e_i_-;_-@_-"/>
    <numFmt numFmtId="166" formatCode="dd\.mm\.yyyy;@"/>
    <numFmt numFmtId="167" formatCode="[$-418]mmmm\-yy;@"/>
    <numFmt numFmtId="168" formatCode="[$-418]mmm\-yy;@"/>
    <numFmt numFmtId="169" formatCode="d/mm/yyyy;@"/>
  </numFmts>
  <fonts count="21"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sz val="16"/>
      <color rgb="FF000000"/>
      <name val="Trebuchet MS"/>
      <family val="2"/>
    </font>
    <font>
      <b/>
      <sz val="18"/>
      <color rgb="FFFF0000"/>
      <name val="Trebuchet MS"/>
      <family val="2"/>
    </font>
    <font>
      <sz val="16"/>
      <color rgb="FFFF0000"/>
      <name val="Trebuchet MS"/>
      <family val="2"/>
    </font>
    <font>
      <sz val="11"/>
      <color rgb="FF000000"/>
      <name val="Calibri"/>
      <family val="2"/>
      <charset val="238"/>
    </font>
    <font>
      <b/>
      <sz val="16"/>
      <name val="Trebuchet MS"/>
      <family val="2"/>
    </font>
    <font>
      <u/>
      <sz val="16"/>
      <name val="Trebuchet MS"/>
      <family val="2"/>
    </font>
    <font>
      <i/>
      <sz val="16"/>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19">
    <xf numFmtId="0" fontId="0" fillId="0" borderId="0"/>
    <xf numFmtId="0" fontId="3" fillId="0" borderId="0"/>
    <xf numFmtId="164"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7" fillId="0" borderId="0"/>
    <xf numFmtId="0" fontId="17" fillId="0" borderId="0"/>
    <xf numFmtId="0" fontId="2" fillId="0" borderId="0"/>
    <xf numFmtId="0" fontId="2" fillId="0" borderId="0"/>
  </cellStyleXfs>
  <cellXfs count="144">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5" fillId="5" borderId="0" xfId="0" applyFont="1" applyFill="1" applyAlignment="1">
      <alignment horizontal="center" vertical="center" wrapText="1"/>
    </xf>
    <xf numFmtId="3" fontId="15"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166" fontId="5" fillId="0" borderId="1" xfId="0" applyNumberFormat="1" applyFont="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6" fillId="0" borderId="0" xfId="0" applyFont="1" applyAlignment="1">
      <alignment horizontal="center" vertical="center" wrapText="1"/>
    </xf>
    <xf numFmtId="0" fontId="9" fillId="0" borderId="0" xfId="0" applyFont="1" applyAlignment="1">
      <alignment horizontal="center" vertical="center" wrapText="1"/>
    </xf>
    <xf numFmtId="166" fontId="14"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lignment horizontal="center" vertical="center" wrapText="1"/>
    </xf>
    <xf numFmtId="3"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166" fontId="5" fillId="0" borderId="1" xfId="0" applyNumberFormat="1" applyFont="1" applyBorder="1" applyAlignment="1" applyProtection="1">
      <alignment horizontal="center" vertical="center"/>
      <protection locked="0"/>
    </xf>
    <xf numFmtId="166" fontId="5" fillId="0" borderId="1" xfId="5" applyNumberFormat="1" applyFont="1" applyBorder="1" applyAlignment="1">
      <alignment horizontal="center" vertical="center" wrapText="1"/>
    </xf>
    <xf numFmtId="3" fontId="9" fillId="0" borderId="0" xfId="0" applyNumberFormat="1" applyFont="1" applyAlignment="1">
      <alignment horizontal="right"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166" fontId="5" fillId="0" borderId="1" xfId="5" quotePrefix="1" applyNumberFormat="1" applyFont="1" applyBorder="1" applyAlignment="1">
      <alignment horizontal="center" vertical="center" wrapText="1"/>
    </xf>
    <xf numFmtId="166" fontId="5" fillId="0" borderId="1" xfId="0" quotePrefix="1" applyNumberFormat="1" applyFont="1" applyBorder="1" applyAlignment="1" applyProtection="1">
      <alignment horizontal="center" vertical="center"/>
      <protection locked="0"/>
    </xf>
    <xf numFmtId="0" fontId="6" fillId="0" borderId="1" xfId="0" applyFont="1" applyBorder="1" applyAlignment="1">
      <alignment horizontal="center" vertical="center" wrapText="1"/>
    </xf>
    <xf numFmtId="167"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166" fontId="5" fillId="0" borderId="9" xfId="0" applyNumberFormat="1" applyFont="1" applyBorder="1" applyAlignment="1" applyProtection="1">
      <alignment horizontal="center" vertical="center" wrapText="1"/>
      <protection locked="0"/>
    </xf>
    <xf numFmtId="49" fontId="5" fillId="0" borderId="1" xfId="5" applyNumberFormat="1" applyFont="1"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0" fontId="5" fillId="5" borderId="1" xfId="0" applyFont="1" applyFill="1" applyBorder="1" applyAlignment="1">
      <alignment horizontal="left" vertical="center" wrapText="1"/>
    </xf>
    <xf numFmtId="169" fontId="5" fillId="5" borderId="1" xfId="0" applyNumberFormat="1" applyFont="1" applyFill="1" applyBorder="1" applyAlignment="1">
      <alignment horizontal="center" vertical="center" wrapText="1"/>
    </xf>
    <xf numFmtId="169" fontId="5" fillId="5" borderId="1" xfId="0" applyNumberFormat="1" applyFont="1" applyFill="1" applyBorder="1" applyAlignment="1" applyProtection="1">
      <alignment horizontal="center" vertical="center"/>
      <protection locked="0"/>
    </xf>
    <xf numFmtId="169" fontId="5" fillId="5" borderId="1" xfId="0" applyNumberFormat="1" applyFont="1" applyFill="1" applyBorder="1" applyAlignment="1" applyProtection="1">
      <alignment horizontal="center" vertical="center" wrapText="1"/>
      <protection locked="0"/>
    </xf>
    <xf numFmtId="169" fontId="5" fillId="0" borderId="1" xfId="0" applyNumberFormat="1" applyFont="1" applyBorder="1" applyAlignment="1" applyProtection="1">
      <alignment horizontal="center" vertical="center" wrapText="1"/>
      <protection locked="0"/>
    </xf>
    <xf numFmtId="169" fontId="5" fillId="0" borderId="1" xfId="0" applyNumberFormat="1" applyFont="1" applyBorder="1" applyAlignment="1">
      <alignment horizontal="center" vertical="center"/>
    </xf>
    <xf numFmtId="3" fontId="5" fillId="0" borderId="1" xfId="0" applyNumberFormat="1" applyFont="1" applyBorder="1" applyAlignment="1">
      <alignment horizontal="center" wrapText="1"/>
    </xf>
    <xf numFmtId="17" fontId="5" fillId="0" borderId="1" xfId="5" applyNumberFormat="1" applyFont="1" applyBorder="1" applyAlignment="1">
      <alignment horizontal="center" vertical="center" wrapText="1"/>
    </xf>
    <xf numFmtId="3" fontId="5" fillId="0" borderId="1" xfId="0" applyNumberFormat="1" applyFont="1" applyBorder="1" applyAlignment="1">
      <alignment horizontal="center"/>
    </xf>
    <xf numFmtId="14" fontId="5" fillId="0" borderId="1" xfId="5" applyNumberFormat="1" applyFont="1" applyBorder="1" applyAlignment="1">
      <alignment horizontal="center" vertical="center" wrapText="1"/>
    </xf>
    <xf numFmtId="167" fontId="5" fillId="0" borderId="8" xfId="0" applyNumberFormat="1" applyFont="1" applyBorder="1" applyAlignment="1" applyProtection="1">
      <alignment horizontal="center" vertical="center" wrapText="1"/>
      <protection locked="0"/>
    </xf>
    <xf numFmtId="167"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49" fontId="5" fillId="0" borderId="1" xfId="0" applyNumberFormat="1"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8" fontId="6" fillId="5" borderId="1" xfId="0" applyNumberFormat="1" applyFont="1" applyFill="1" applyBorder="1" applyAlignment="1">
      <alignment horizontal="center" vertical="center"/>
    </xf>
    <xf numFmtId="168" fontId="6" fillId="5" borderId="1" xfId="5" applyNumberFormat="1" applyFont="1" applyFill="1" applyBorder="1" applyAlignment="1">
      <alignment horizontal="center" vertical="center" wrapText="1"/>
    </xf>
    <xf numFmtId="167" fontId="6" fillId="5" borderId="1" xfId="5" applyNumberFormat="1"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1" xfId="0" applyNumberFormat="1" applyFont="1" applyBorder="1" applyAlignment="1">
      <alignment horizontal="center" vertical="center" wrapText="1"/>
    </xf>
    <xf numFmtId="4" fontId="6" fillId="5" borderId="1" xfId="0" applyNumberFormat="1" applyFont="1" applyFill="1" applyBorder="1" applyAlignment="1">
      <alignment horizontal="center" vertical="center" wrapText="1"/>
    </xf>
    <xf numFmtId="167" fontId="6" fillId="0" borderId="1" xfId="0" applyNumberFormat="1" applyFont="1" applyBorder="1" applyAlignment="1" applyProtection="1">
      <alignment horizontal="center" vertical="center" wrapText="1"/>
      <protection locked="0"/>
    </xf>
    <xf numFmtId="15" fontId="5" fillId="5" borderId="1"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166" fontId="5" fillId="5" borderId="8" xfId="0" applyNumberFormat="1" applyFont="1" applyFill="1" applyBorder="1" applyAlignment="1" applyProtection="1">
      <alignment horizontal="center" vertical="center" wrapText="1"/>
      <protection locked="0"/>
    </xf>
    <xf numFmtId="165" fontId="5" fillId="5" borderId="8" xfId="7" applyFont="1" applyFill="1" applyBorder="1" applyAlignment="1">
      <alignment horizontal="center" vertical="center"/>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5" applyNumberFormat="1" applyFont="1" applyFill="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5" fillId="5" borderId="11" xfId="0" applyFont="1" applyFill="1" applyBorder="1" applyAlignment="1">
      <alignment horizontal="center" vertical="center" wrapText="1"/>
    </xf>
    <xf numFmtId="0" fontId="6" fillId="5" borderId="1" xfId="0" applyFont="1" applyFill="1" applyBorder="1" applyAlignment="1">
      <alignment horizontal="center" vertical="center"/>
    </xf>
    <xf numFmtId="167" fontId="6" fillId="0" borderId="1"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vertical="center" wrapText="1"/>
    </xf>
    <xf numFmtId="0" fontId="13" fillId="0" borderId="0" xfId="0" applyFont="1" applyAlignment="1">
      <alignment vertical="center" wrapText="1"/>
    </xf>
    <xf numFmtId="0" fontId="9" fillId="0" borderId="0" xfId="0" applyFont="1" applyAlignment="1">
      <alignment vertical="center" wrapText="1"/>
    </xf>
    <xf numFmtId="0" fontId="5" fillId="5" borderId="8" xfId="0" applyFont="1" applyFill="1" applyBorder="1" applyAlignment="1">
      <alignment vertical="center" wrapText="1"/>
    </xf>
    <xf numFmtId="0" fontId="9" fillId="2" borderId="1" xfId="0" applyFont="1" applyFill="1" applyBorder="1" applyAlignment="1">
      <alignment vertical="center" wrapText="1"/>
    </xf>
    <xf numFmtId="0" fontId="7" fillId="0" borderId="0" xfId="0" applyFont="1" applyAlignment="1">
      <alignment vertical="top" wrapText="1"/>
    </xf>
  </cellXfs>
  <cellStyles count="19">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s>
  <dxfs count="0"/>
  <tableStyles count="0" defaultTableStyle="TableStyleMedium2" defaultPivotStyle="PivotStyleLight16"/>
  <colors>
    <mruColors>
      <color rgb="FFC0A6C1"/>
      <color rgb="FF006600"/>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U181"/>
  <sheetViews>
    <sheetView tabSelected="1" view="pageBreakPreview" zoomScale="70" zoomScaleNormal="40" zoomScaleSheetLayoutView="70" workbookViewId="0">
      <pane xSplit="1" ySplit="9" topLeftCell="B10" activePane="bottomRight" state="frozen"/>
      <selection pane="topRight" activeCell="B1" sqref="B1"/>
      <selection pane="bottomLeft" activeCell="A7" sqref="A7"/>
      <selection pane="bottomRight" activeCell="C84" sqref="C84"/>
    </sheetView>
  </sheetViews>
  <sheetFormatPr defaultColWidth="9.140625" defaultRowHeight="50.1" customHeight="1" x14ac:dyDescent="0.25"/>
  <cols>
    <col min="1" max="1" width="12.7109375" style="8" customWidth="1"/>
    <col min="2" max="2" width="15.42578125" style="9" customWidth="1"/>
    <col min="3" max="4" width="35.42578125" style="8" customWidth="1"/>
    <col min="5" max="5" width="26" style="8" customWidth="1"/>
    <col min="6" max="6" width="43" style="143" customWidth="1"/>
    <col min="7" max="7" width="46.28515625" style="2" customWidth="1"/>
    <col min="8" max="8" width="26.5703125" style="2" customWidth="1"/>
    <col min="9" max="9" width="29.42578125" style="2" customWidth="1"/>
    <col min="10" max="10" width="34.42578125" style="16" customWidth="1"/>
    <col min="11" max="11" width="35.85546875" style="16" bestFit="1" customWidth="1"/>
    <col min="12" max="12" width="16" style="2" customWidth="1"/>
    <col min="13" max="13" width="73.42578125" style="8" customWidth="1"/>
    <col min="14" max="14" width="28" style="8" customWidth="1"/>
    <col min="15" max="15" width="36.85546875" style="54" customWidth="1"/>
    <col min="16" max="16" width="35.28515625" style="55" customWidth="1"/>
    <col min="17" max="17" width="9.140625" style="8" customWidth="1"/>
    <col min="18" max="18" width="23.5703125" style="23" customWidth="1"/>
    <col min="19" max="19" width="23.28515625" style="23" customWidth="1"/>
    <col min="20" max="20" width="22.28515625" style="23" bestFit="1" customWidth="1"/>
    <col min="21" max="21" width="21.28515625" style="8" bestFit="1" customWidth="1"/>
    <col min="22" max="16384" width="9.140625" style="8"/>
  </cols>
  <sheetData>
    <row r="1" spans="2:20" s="2" customFormat="1" ht="50.1" hidden="1" customHeight="1" x14ac:dyDescent="0.25">
      <c r="B1" s="1"/>
      <c r="J1" s="16"/>
      <c r="K1" s="16"/>
      <c r="O1" s="43"/>
      <c r="P1" s="44"/>
      <c r="R1" s="18"/>
      <c r="S1" s="18"/>
      <c r="T1" s="18"/>
    </row>
    <row r="2" spans="2:20" s="2" customFormat="1" ht="50.1" hidden="1" customHeight="1" x14ac:dyDescent="0.25">
      <c r="B2" s="1"/>
      <c r="J2" s="16"/>
      <c r="K2" s="16"/>
      <c r="O2" s="43"/>
      <c r="P2" s="44"/>
      <c r="R2" s="18"/>
      <c r="S2" s="18"/>
      <c r="T2" s="18"/>
    </row>
    <row r="3" spans="2:20" s="2" customFormat="1" ht="60.75" hidden="1" customHeight="1" x14ac:dyDescent="0.25">
      <c r="B3" s="1"/>
      <c r="D3" s="128" t="s">
        <v>44</v>
      </c>
      <c r="E3" s="129"/>
      <c r="F3" s="129"/>
      <c r="G3" s="129"/>
      <c r="H3" s="129"/>
      <c r="I3" s="129"/>
      <c r="J3" s="129"/>
      <c r="K3" s="129"/>
      <c r="L3" s="129"/>
      <c r="M3" s="129"/>
      <c r="N3" s="129"/>
      <c r="O3" s="129"/>
      <c r="P3" s="44"/>
      <c r="R3" s="18"/>
      <c r="S3" s="18"/>
      <c r="T3" s="18"/>
    </row>
    <row r="4" spans="2:20" s="2" customFormat="1" ht="60.75" customHeight="1" x14ac:dyDescent="0.25">
      <c r="B4" s="1"/>
      <c r="D4" s="24"/>
      <c r="E4" s="25"/>
      <c r="F4" s="138"/>
      <c r="G4" s="25"/>
      <c r="H4" s="25"/>
      <c r="I4" s="25"/>
      <c r="J4" s="60"/>
      <c r="K4" s="60"/>
      <c r="L4" s="25"/>
      <c r="M4" s="25"/>
      <c r="N4" s="25"/>
      <c r="O4" s="45"/>
      <c r="P4" s="44"/>
      <c r="R4" s="18"/>
      <c r="S4" s="18"/>
      <c r="T4" s="18"/>
    </row>
    <row r="5" spans="2:20" s="2" customFormat="1" ht="60.75" customHeight="1" x14ac:dyDescent="0.25">
      <c r="B5" s="1"/>
      <c r="D5" s="24"/>
      <c r="E5" s="25"/>
      <c r="F5" s="138"/>
      <c r="G5" s="25"/>
      <c r="H5" s="25"/>
      <c r="I5" s="25"/>
      <c r="J5" s="60"/>
      <c r="K5" s="60"/>
      <c r="L5" s="25"/>
      <c r="M5" s="25"/>
      <c r="N5" s="25"/>
      <c r="O5" s="45"/>
      <c r="P5" s="44"/>
      <c r="R5" s="18"/>
      <c r="S5" s="18"/>
      <c r="T5" s="18"/>
    </row>
    <row r="6" spans="2:20" s="2" customFormat="1" ht="60.75" customHeight="1" x14ac:dyDescent="0.25">
      <c r="B6" s="128" t="s">
        <v>550</v>
      </c>
      <c r="C6" s="128"/>
      <c r="D6" s="128"/>
      <c r="E6" s="128"/>
      <c r="F6" s="139"/>
      <c r="G6" s="128"/>
      <c r="H6" s="128"/>
      <c r="I6" s="128"/>
      <c r="J6" s="128"/>
      <c r="K6" s="128"/>
      <c r="L6" s="128"/>
      <c r="M6" s="128"/>
      <c r="N6" s="128"/>
      <c r="O6" s="128"/>
      <c r="P6" s="128"/>
      <c r="R6" s="18"/>
      <c r="S6" s="18"/>
      <c r="T6" s="18"/>
    </row>
    <row r="7" spans="2:20" s="2" customFormat="1" ht="50.1" customHeight="1" thickBot="1" x14ac:dyDescent="0.3">
      <c r="B7" s="35"/>
      <c r="C7" s="35"/>
      <c r="D7" s="35"/>
      <c r="E7" s="35"/>
      <c r="F7" s="140"/>
      <c r="G7" s="35"/>
      <c r="H7" s="35"/>
      <c r="I7" s="35"/>
      <c r="J7" s="42"/>
      <c r="K7" s="42"/>
      <c r="L7" s="35"/>
      <c r="M7" s="35"/>
      <c r="N7" s="35"/>
      <c r="O7" s="46"/>
      <c r="P7" s="47"/>
    </row>
    <row r="8" spans="2:20" s="2" customFormat="1" ht="69.75" customHeight="1" x14ac:dyDescent="0.25">
      <c r="B8" s="130" t="s">
        <v>0</v>
      </c>
      <c r="C8" s="132" t="s">
        <v>4</v>
      </c>
      <c r="D8" s="132" t="s">
        <v>13</v>
      </c>
      <c r="E8" s="132" t="s">
        <v>1</v>
      </c>
      <c r="F8" s="132" t="s">
        <v>2</v>
      </c>
      <c r="G8" s="132" t="s">
        <v>3</v>
      </c>
      <c r="H8" s="132" t="s">
        <v>5</v>
      </c>
      <c r="I8" s="132" t="s">
        <v>7</v>
      </c>
      <c r="J8" s="134" t="s">
        <v>9</v>
      </c>
      <c r="K8" s="134" t="s">
        <v>10</v>
      </c>
      <c r="L8" s="132" t="s">
        <v>11</v>
      </c>
      <c r="M8" s="132" t="s">
        <v>8</v>
      </c>
      <c r="N8" s="132" t="s">
        <v>6</v>
      </c>
      <c r="O8" s="136" t="s">
        <v>42</v>
      </c>
      <c r="P8" s="136" t="s">
        <v>43</v>
      </c>
      <c r="R8" s="18"/>
      <c r="S8" s="18"/>
      <c r="T8" s="18"/>
    </row>
    <row r="9" spans="2:20" s="7" customFormat="1" ht="94.5" hidden="1" customHeight="1" x14ac:dyDescent="0.25">
      <c r="B9" s="131"/>
      <c r="C9" s="133"/>
      <c r="D9" s="133"/>
      <c r="E9" s="133"/>
      <c r="F9" s="127"/>
      <c r="G9" s="133"/>
      <c r="H9" s="133"/>
      <c r="I9" s="133"/>
      <c r="J9" s="135"/>
      <c r="K9" s="135"/>
      <c r="L9" s="133"/>
      <c r="M9" s="133"/>
      <c r="N9" s="133"/>
      <c r="O9" s="137"/>
      <c r="P9" s="137"/>
      <c r="R9" s="19"/>
      <c r="S9" s="19"/>
      <c r="T9" s="19"/>
    </row>
    <row r="10" spans="2:20" s="32" customFormat="1" ht="80.099999999999994" hidden="1" customHeight="1" x14ac:dyDescent="0.25">
      <c r="B10" s="26">
        <v>1</v>
      </c>
      <c r="C10" s="27" t="s">
        <v>22</v>
      </c>
      <c r="D10" s="27" t="s">
        <v>109</v>
      </c>
      <c r="E10" s="27" t="s">
        <v>47</v>
      </c>
      <c r="F10" s="28" t="s">
        <v>64</v>
      </c>
      <c r="G10" s="27" t="s">
        <v>110</v>
      </c>
      <c r="H10" s="27" t="s">
        <v>70</v>
      </c>
      <c r="I10" s="27" t="s">
        <v>111</v>
      </c>
      <c r="J10" s="29">
        <v>18000000</v>
      </c>
      <c r="K10" s="30">
        <v>15300000</v>
      </c>
      <c r="L10" s="27" t="s">
        <v>49</v>
      </c>
      <c r="M10" s="61" t="s">
        <v>81</v>
      </c>
      <c r="N10" s="27" t="s">
        <v>97</v>
      </c>
      <c r="O10" s="31" t="s">
        <v>103</v>
      </c>
      <c r="P10" s="40" t="s">
        <v>101</v>
      </c>
    </row>
    <row r="11" spans="2:20" s="32" customFormat="1" ht="80.099999999999994" hidden="1" customHeight="1" x14ac:dyDescent="0.25">
      <c r="B11" s="26">
        <f>B10+1</f>
        <v>2</v>
      </c>
      <c r="C11" s="27" t="s">
        <v>22</v>
      </c>
      <c r="D11" s="27" t="s">
        <v>109</v>
      </c>
      <c r="E11" s="27" t="s">
        <v>112</v>
      </c>
      <c r="F11" s="28" t="s">
        <v>65</v>
      </c>
      <c r="G11" s="27" t="s">
        <v>113</v>
      </c>
      <c r="H11" s="27" t="s">
        <v>71</v>
      </c>
      <c r="I11" s="27" t="s">
        <v>111</v>
      </c>
      <c r="J11" s="29">
        <v>78500000</v>
      </c>
      <c r="K11" s="30">
        <v>66725000</v>
      </c>
      <c r="L11" s="27" t="s">
        <v>49</v>
      </c>
      <c r="M11" s="61" t="s">
        <v>82</v>
      </c>
      <c r="N11" s="27" t="s">
        <v>99</v>
      </c>
      <c r="O11" s="56" t="s">
        <v>102</v>
      </c>
      <c r="P11" s="40" t="s">
        <v>103</v>
      </c>
    </row>
    <row r="12" spans="2:20" s="32" customFormat="1" ht="80.099999999999994" hidden="1" customHeight="1" x14ac:dyDescent="0.25">
      <c r="B12" s="26">
        <f t="shared" ref="B12:B34" si="0">B11+1</f>
        <v>3</v>
      </c>
      <c r="C12" s="27" t="s">
        <v>22</v>
      </c>
      <c r="D12" s="27" t="s">
        <v>109</v>
      </c>
      <c r="E12" s="27" t="s">
        <v>47</v>
      </c>
      <c r="F12" s="28" t="s">
        <v>66</v>
      </c>
      <c r="G12" s="27" t="s">
        <v>114</v>
      </c>
      <c r="H12" s="27" t="s">
        <v>70</v>
      </c>
      <c r="I12" s="27" t="s">
        <v>111</v>
      </c>
      <c r="J12" s="29">
        <v>6000000</v>
      </c>
      <c r="K12" s="30">
        <v>5100000</v>
      </c>
      <c r="L12" s="27" t="s">
        <v>49</v>
      </c>
      <c r="M12" s="61" t="s">
        <v>83</v>
      </c>
      <c r="N12" s="27" t="s">
        <v>99</v>
      </c>
      <c r="O12" s="41" t="s">
        <v>105</v>
      </c>
      <c r="P12" s="40" t="s">
        <v>103</v>
      </c>
    </row>
    <row r="13" spans="2:20" s="70" customFormat="1" ht="80.099999999999994" hidden="1" customHeight="1" x14ac:dyDescent="0.25">
      <c r="B13" s="68">
        <f t="shared" si="0"/>
        <v>4</v>
      </c>
      <c r="C13" s="69" t="s">
        <v>22</v>
      </c>
      <c r="D13" s="69" t="s">
        <v>109</v>
      </c>
      <c r="E13" s="69" t="s">
        <v>47</v>
      </c>
      <c r="F13" s="72" t="s">
        <v>67</v>
      </c>
      <c r="G13" s="69" t="s">
        <v>115</v>
      </c>
      <c r="H13" s="69" t="s">
        <v>70</v>
      </c>
      <c r="I13" s="69" t="s">
        <v>111</v>
      </c>
      <c r="J13" s="117">
        <v>600000</v>
      </c>
      <c r="K13" s="91">
        <v>510000</v>
      </c>
      <c r="L13" s="69" t="s">
        <v>49</v>
      </c>
      <c r="M13" s="118" t="s">
        <v>83</v>
      </c>
      <c r="N13" s="69" t="s">
        <v>99</v>
      </c>
      <c r="O13" s="119" t="s">
        <v>102</v>
      </c>
      <c r="P13" s="120" t="s">
        <v>105</v>
      </c>
    </row>
    <row r="14" spans="2:20" s="32" customFormat="1" ht="80.099999999999994" hidden="1" customHeight="1" x14ac:dyDescent="0.25">
      <c r="B14" s="26">
        <f>B13+1</f>
        <v>5</v>
      </c>
      <c r="C14" s="27" t="s">
        <v>22</v>
      </c>
      <c r="D14" s="27" t="s">
        <v>109</v>
      </c>
      <c r="E14" s="27" t="s">
        <v>116</v>
      </c>
      <c r="F14" s="28" t="s">
        <v>68</v>
      </c>
      <c r="G14" s="27" t="s">
        <v>117</v>
      </c>
      <c r="H14" s="27" t="s">
        <v>72</v>
      </c>
      <c r="I14" s="27" t="s">
        <v>111</v>
      </c>
      <c r="J14" s="29">
        <v>30000000</v>
      </c>
      <c r="K14" s="30">
        <v>25500000</v>
      </c>
      <c r="L14" s="27" t="s">
        <v>49</v>
      </c>
      <c r="M14" s="61" t="s">
        <v>83</v>
      </c>
      <c r="N14" s="27" t="s">
        <v>99</v>
      </c>
      <c r="O14" s="41" t="s">
        <v>105</v>
      </c>
      <c r="P14" s="40" t="s">
        <v>103</v>
      </c>
    </row>
    <row r="15" spans="2:20" s="32" customFormat="1" ht="80.099999999999994" hidden="1" customHeight="1" x14ac:dyDescent="0.25">
      <c r="B15" s="26">
        <f t="shared" si="0"/>
        <v>6</v>
      </c>
      <c r="C15" s="27" t="s">
        <v>22</v>
      </c>
      <c r="D15" s="27" t="s">
        <v>109</v>
      </c>
      <c r="E15" s="27" t="s">
        <v>118</v>
      </c>
      <c r="F15" s="28" t="s">
        <v>69</v>
      </c>
      <c r="G15" s="27" t="s">
        <v>69</v>
      </c>
      <c r="H15" s="27" t="s">
        <v>72</v>
      </c>
      <c r="I15" s="27" t="s">
        <v>111</v>
      </c>
      <c r="J15" s="29">
        <v>150755162</v>
      </c>
      <c r="K15" s="30">
        <v>128141888</v>
      </c>
      <c r="L15" s="27" t="s">
        <v>49</v>
      </c>
      <c r="M15" s="61" t="s">
        <v>83</v>
      </c>
      <c r="N15" s="27" t="s">
        <v>97</v>
      </c>
      <c r="O15" s="41" t="s">
        <v>102</v>
      </c>
      <c r="P15" s="40" t="s">
        <v>101</v>
      </c>
    </row>
    <row r="16" spans="2:20" s="34" customFormat="1" ht="80.099999999999994" hidden="1" customHeight="1" x14ac:dyDescent="0.25">
      <c r="B16" s="26">
        <f t="shared" si="0"/>
        <v>7</v>
      </c>
      <c r="C16" s="27" t="s">
        <v>22</v>
      </c>
      <c r="D16" s="27" t="s">
        <v>109</v>
      </c>
      <c r="E16" s="27" t="s">
        <v>119</v>
      </c>
      <c r="F16" s="28" t="s">
        <v>62</v>
      </c>
      <c r="G16" s="27" t="s">
        <v>120</v>
      </c>
      <c r="H16" s="27" t="s">
        <v>73</v>
      </c>
      <c r="I16" s="27" t="s">
        <v>111</v>
      </c>
      <c r="J16" s="29">
        <v>777032.94</v>
      </c>
      <c r="K16" s="30">
        <v>660478</v>
      </c>
      <c r="L16" s="27" t="s">
        <v>49</v>
      </c>
      <c r="M16" s="61" t="s">
        <v>84</v>
      </c>
      <c r="N16" s="27" t="s">
        <v>100</v>
      </c>
      <c r="O16" s="57" t="s">
        <v>105</v>
      </c>
      <c r="P16" s="57" t="s">
        <v>107</v>
      </c>
    </row>
    <row r="17" spans="2:16" s="34" customFormat="1" ht="80.099999999999994" hidden="1" customHeight="1" x14ac:dyDescent="0.25">
      <c r="B17" s="26">
        <f t="shared" si="0"/>
        <v>8</v>
      </c>
      <c r="C17" s="27" t="s">
        <v>22</v>
      </c>
      <c r="D17" s="27" t="s">
        <v>109</v>
      </c>
      <c r="E17" s="27" t="s">
        <v>119</v>
      </c>
      <c r="F17" s="28" t="s">
        <v>62</v>
      </c>
      <c r="G17" s="27" t="s">
        <v>120</v>
      </c>
      <c r="H17" s="27" t="s">
        <v>121</v>
      </c>
      <c r="I17" s="27" t="s">
        <v>111</v>
      </c>
      <c r="J17" s="29">
        <v>878351.66</v>
      </c>
      <c r="K17" s="30">
        <v>746598.91</v>
      </c>
      <c r="L17" s="27" t="s">
        <v>49</v>
      </c>
      <c r="M17" s="61" t="s">
        <v>87</v>
      </c>
      <c r="N17" s="27" t="s">
        <v>100</v>
      </c>
      <c r="O17" s="57" t="s">
        <v>105</v>
      </c>
      <c r="P17" s="57" t="s">
        <v>107</v>
      </c>
    </row>
    <row r="18" spans="2:16" s="32" customFormat="1" ht="80.099999999999994" hidden="1" customHeight="1" x14ac:dyDescent="0.25">
      <c r="B18" s="26">
        <f t="shared" si="0"/>
        <v>9</v>
      </c>
      <c r="C18" s="27" t="s">
        <v>22</v>
      </c>
      <c r="D18" s="27" t="s">
        <v>109</v>
      </c>
      <c r="E18" s="27" t="s">
        <v>58</v>
      </c>
      <c r="F18" s="28" t="s">
        <v>122</v>
      </c>
      <c r="G18" s="27" t="s">
        <v>123</v>
      </c>
      <c r="H18" s="27" t="s">
        <v>75</v>
      </c>
      <c r="I18" s="27" t="s">
        <v>111</v>
      </c>
      <c r="J18" s="29">
        <v>37931995</v>
      </c>
      <c r="K18" s="30">
        <v>32242195.75</v>
      </c>
      <c r="L18" s="27" t="s">
        <v>49</v>
      </c>
      <c r="M18" s="61" t="s">
        <v>85</v>
      </c>
      <c r="N18" s="27" t="s">
        <v>98</v>
      </c>
      <c r="O18" s="31" t="s">
        <v>103</v>
      </c>
      <c r="P18" s="40" t="s">
        <v>104</v>
      </c>
    </row>
    <row r="19" spans="2:16" s="32" customFormat="1" ht="80.099999999999994" hidden="1" customHeight="1" x14ac:dyDescent="0.25">
      <c r="B19" s="26">
        <f t="shared" si="0"/>
        <v>10</v>
      </c>
      <c r="C19" s="27" t="s">
        <v>22</v>
      </c>
      <c r="D19" s="27" t="s">
        <v>109</v>
      </c>
      <c r="E19" s="27" t="s">
        <v>58</v>
      </c>
      <c r="F19" s="28" t="s">
        <v>124</v>
      </c>
      <c r="G19" s="27" t="s">
        <v>123</v>
      </c>
      <c r="H19" s="27" t="s">
        <v>74</v>
      </c>
      <c r="I19" s="27" t="s">
        <v>111</v>
      </c>
      <c r="J19" s="29">
        <v>8400195</v>
      </c>
      <c r="K19" s="30">
        <v>7140165.75</v>
      </c>
      <c r="L19" s="27" t="s">
        <v>49</v>
      </c>
      <c r="M19" s="61" t="s">
        <v>86</v>
      </c>
      <c r="N19" s="27" t="s">
        <v>99</v>
      </c>
      <c r="O19" s="31" t="s">
        <v>103</v>
      </c>
      <c r="P19" s="40" t="s">
        <v>104</v>
      </c>
    </row>
    <row r="20" spans="2:16" s="32" customFormat="1" ht="80.099999999999994" hidden="1" customHeight="1" x14ac:dyDescent="0.25">
      <c r="B20" s="26">
        <f t="shared" si="0"/>
        <v>11</v>
      </c>
      <c r="C20" s="27" t="s">
        <v>22</v>
      </c>
      <c r="D20" s="27" t="s">
        <v>109</v>
      </c>
      <c r="E20" s="27" t="s">
        <v>58</v>
      </c>
      <c r="F20" s="28" t="s">
        <v>125</v>
      </c>
      <c r="G20" s="27" t="s">
        <v>123</v>
      </c>
      <c r="H20" s="27" t="s">
        <v>74</v>
      </c>
      <c r="I20" s="27" t="s">
        <v>111</v>
      </c>
      <c r="J20" s="29">
        <v>23849977</v>
      </c>
      <c r="K20" s="30">
        <v>20272480.449999999</v>
      </c>
      <c r="L20" s="27" t="s">
        <v>49</v>
      </c>
      <c r="M20" s="61" t="s">
        <v>86</v>
      </c>
      <c r="N20" s="27" t="s">
        <v>99</v>
      </c>
      <c r="O20" s="31" t="s">
        <v>105</v>
      </c>
      <c r="P20" s="40" t="s">
        <v>106</v>
      </c>
    </row>
    <row r="21" spans="2:16" s="32" customFormat="1" ht="80.099999999999994" hidden="1" customHeight="1" x14ac:dyDescent="0.25">
      <c r="B21" s="26">
        <f t="shared" si="0"/>
        <v>12</v>
      </c>
      <c r="C21" s="27" t="s">
        <v>22</v>
      </c>
      <c r="D21" s="27" t="s">
        <v>109</v>
      </c>
      <c r="E21" s="27" t="s">
        <v>58</v>
      </c>
      <c r="F21" s="28" t="s">
        <v>127</v>
      </c>
      <c r="G21" s="27" t="s">
        <v>123</v>
      </c>
      <c r="H21" s="27" t="s">
        <v>74</v>
      </c>
      <c r="I21" s="27" t="s">
        <v>111</v>
      </c>
      <c r="J21" s="29">
        <v>125898600</v>
      </c>
      <c r="K21" s="30">
        <v>107013810</v>
      </c>
      <c r="L21" s="27" t="s">
        <v>49</v>
      </c>
      <c r="M21" s="61" t="s">
        <v>88</v>
      </c>
      <c r="N21" s="27" t="s">
        <v>99</v>
      </c>
      <c r="O21" s="56" t="s">
        <v>105</v>
      </c>
      <c r="P21" s="40" t="s">
        <v>106</v>
      </c>
    </row>
    <row r="22" spans="2:16" s="32" customFormat="1" ht="80.099999999999994" hidden="1" customHeight="1" x14ac:dyDescent="0.25">
      <c r="B22" s="26">
        <f t="shared" si="0"/>
        <v>13</v>
      </c>
      <c r="C22" s="27" t="s">
        <v>22</v>
      </c>
      <c r="D22" s="27" t="s">
        <v>109</v>
      </c>
      <c r="E22" s="27" t="s">
        <v>58</v>
      </c>
      <c r="F22" s="28" t="s">
        <v>128</v>
      </c>
      <c r="G22" s="27" t="s">
        <v>123</v>
      </c>
      <c r="H22" s="27" t="s">
        <v>74</v>
      </c>
      <c r="I22" s="27" t="s">
        <v>111</v>
      </c>
      <c r="J22" s="29">
        <v>35294118</v>
      </c>
      <c r="K22" s="30">
        <v>30000000</v>
      </c>
      <c r="L22" s="27" t="s">
        <v>49</v>
      </c>
      <c r="M22" s="61" t="s">
        <v>88</v>
      </c>
      <c r="N22" s="27" t="s">
        <v>97</v>
      </c>
      <c r="O22" s="41" t="s">
        <v>102</v>
      </c>
      <c r="P22" s="40" t="s">
        <v>101</v>
      </c>
    </row>
    <row r="23" spans="2:16" s="32" customFormat="1" ht="80.099999999999994" hidden="1" customHeight="1" x14ac:dyDescent="0.25">
      <c r="B23" s="26">
        <f t="shared" si="0"/>
        <v>14</v>
      </c>
      <c r="C23" s="27" t="s">
        <v>22</v>
      </c>
      <c r="D23" s="27" t="s">
        <v>109</v>
      </c>
      <c r="E23" s="27" t="s">
        <v>129</v>
      </c>
      <c r="F23" s="28" t="s">
        <v>63</v>
      </c>
      <c r="G23" s="27" t="s">
        <v>130</v>
      </c>
      <c r="H23" s="27" t="s">
        <v>76</v>
      </c>
      <c r="I23" s="27" t="s">
        <v>111</v>
      </c>
      <c r="J23" s="29">
        <v>12315317</v>
      </c>
      <c r="K23" s="30">
        <v>10468019.449999999</v>
      </c>
      <c r="L23" s="27" t="s">
        <v>49</v>
      </c>
      <c r="M23" s="61" t="s">
        <v>86</v>
      </c>
      <c r="N23" s="27" t="s">
        <v>99</v>
      </c>
      <c r="O23" s="41" t="s">
        <v>103</v>
      </c>
      <c r="P23" s="40" t="s">
        <v>108</v>
      </c>
    </row>
    <row r="24" spans="2:16" s="32" customFormat="1" ht="80.099999999999994" hidden="1" customHeight="1" x14ac:dyDescent="0.25">
      <c r="B24" s="26">
        <f t="shared" si="0"/>
        <v>15</v>
      </c>
      <c r="C24" s="27" t="s">
        <v>22</v>
      </c>
      <c r="D24" s="27" t="s">
        <v>109</v>
      </c>
      <c r="E24" s="27" t="s">
        <v>119</v>
      </c>
      <c r="F24" s="28" t="s">
        <v>62</v>
      </c>
      <c r="G24" s="27" t="s">
        <v>120</v>
      </c>
      <c r="H24" s="27" t="s">
        <v>75</v>
      </c>
      <c r="I24" s="27" t="s">
        <v>111</v>
      </c>
      <c r="J24" s="29">
        <v>875294.12</v>
      </c>
      <c r="K24" s="30">
        <v>744000</v>
      </c>
      <c r="L24" s="27" t="s">
        <v>49</v>
      </c>
      <c r="M24" s="61" t="s">
        <v>89</v>
      </c>
      <c r="N24" s="27" t="s">
        <v>100</v>
      </c>
      <c r="O24" s="57" t="s">
        <v>105</v>
      </c>
      <c r="P24" s="57" t="s">
        <v>107</v>
      </c>
    </row>
    <row r="25" spans="2:16" s="34" customFormat="1" ht="80.099999999999994" hidden="1" customHeight="1" x14ac:dyDescent="0.25">
      <c r="B25" s="26">
        <f t="shared" si="0"/>
        <v>16</v>
      </c>
      <c r="C25" s="27" t="s">
        <v>22</v>
      </c>
      <c r="D25" s="27" t="s">
        <v>109</v>
      </c>
      <c r="E25" s="27" t="s">
        <v>119</v>
      </c>
      <c r="F25" s="28" t="s">
        <v>62</v>
      </c>
      <c r="G25" s="27" t="s">
        <v>120</v>
      </c>
      <c r="H25" s="27" t="s">
        <v>126</v>
      </c>
      <c r="I25" s="27" t="s">
        <v>111</v>
      </c>
      <c r="J25" s="29">
        <v>470588.24</v>
      </c>
      <c r="K25" s="30">
        <v>400000</v>
      </c>
      <c r="L25" s="27" t="s">
        <v>49</v>
      </c>
      <c r="M25" s="61" t="s">
        <v>90</v>
      </c>
      <c r="N25" s="27" t="s">
        <v>100</v>
      </c>
      <c r="O25" s="31" t="s">
        <v>105</v>
      </c>
      <c r="P25" s="40" t="s">
        <v>107</v>
      </c>
    </row>
    <row r="26" spans="2:16" s="32" customFormat="1" ht="80.099999999999994" hidden="1" customHeight="1" x14ac:dyDescent="0.25">
      <c r="B26" s="26">
        <f t="shared" si="0"/>
        <v>17</v>
      </c>
      <c r="C26" s="27" t="s">
        <v>22</v>
      </c>
      <c r="D26" s="27" t="s">
        <v>109</v>
      </c>
      <c r="E26" s="27" t="s">
        <v>131</v>
      </c>
      <c r="F26" s="28" t="s">
        <v>133</v>
      </c>
      <c r="G26" s="27" t="s">
        <v>132</v>
      </c>
      <c r="H26" s="27" t="s">
        <v>77</v>
      </c>
      <c r="I26" s="27" t="s">
        <v>111</v>
      </c>
      <c r="J26" s="29">
        <v>47178633</v>
      </c>
      <c r="K26" s="30">
        <v>40101838.049999997</v>
      </c>
      <c r="L26" s="27" t="s">
        <v>49</v>
      </c>
      <c r="M26" s="61" t="s">
        <v>86</v>
      </c>
      <c r="N26" s="27" t="s">
        <v>99</v>
      </c>
      <c r="O26" s="57" t="s">
        <v>105</v>
      </c>
      <c r="P26" s="57" t="s">
        <v>106</v>
      </c>
    </row>
    <row r="27" spans="2:16" s="34" customFormat="1" ht="80.099999999999994" hidden="1" customHeight="1" x14ac:dyDescent="0.25">
      <c r="B27" s="26">
        <f t="shared" si="0"/>
        <v>18</v>
      </c>
      <c r="C27" s="27" t="s">
        <v>22</v>
      </c>
      <c r="D27" s="27" t="s">
        <v>109</v>
      </c>
      <c r="E27" s="27" t="s">
        <v>119</v>
      </c>
      <c r="F27" s="28" t="s">
        <v>62</v>
      </c>
      <c r="G27" s="27" t="s">
        <v>120</v>
      </c>
      <c r="H27" s="27" t="s">
        <v>77</v>
      </c>
      <c r="I27" s="27" t="s">
        <v>111</v>
      </c>
      <c r="J27" s="29">
        <v>364705.88</v>
      </c>
      <c r="K27" s="30">
        <v>310000</v>
      </c>
      <c r="L27" s="27" t="s">
        <v>49</v>
      </c>
      <c r="M27" s="61" t="s">
        <v>90</v>
      </c>
      <c r="N27" s="27" t="s">
        <v>100</v>
      </c>
      <c r="O27" s="57" t="s">
        <v>105</v>
      </c>
      <c r="P27" s="57" t="s">
        <v>107</v>
      </c>
    </row>
    <row r="28" spans="2:16" s="32" customFormat="1" ht="80.099999999999994" hidden="1" customHeight="1" x14ac:dyDescent="0.25">
      <c r="B28" s="26">
        <f t="shared" si="0"/>
        <v>19</v>
      </c>
      <c r="C28" s="27" t="s">
        <v>22</v>
      </c>
      <c r="D28" s="27" t="s">
        <v>109</v>
      </c>
      <c r="E28" s="27" t="s">
        <v>119</v>
      </c>
      <c r="F28" s="28" t="s">
        <v>62</v>
      </c>
      <c r="G28" s="27" t="s">
        <v>120</v>
      </c>
      <c r="H28" s="27" t="s">
        <v>134</v>
      </c>
      <c r="I28" s="27" t="s">
        <v>111</v>
      </c>
      <c r="J28" s="29">
        <v>294117.65000000002</v>
      </c>
      <c r="K28" s="30">
        <v>250000</v>
      </c>
      <c r="L28" s="27" t="s">
        <v>49</v>
      </c>
      <c r="M28" s="61" t="s">
        <v>91</v>
      </c>
      <c r="N28" s="27" t="s">
        <v>100</v>
      </c>
      <c r="O28" s="31" t="s">
        <v>105</v>
      </c>
      <c r="P28" s="40" t="s">
        <v>107</v>
      </c>
    </row>
    <row r="29" spans="2:16" s="32" customFormat="1" ht="80.099999999999994" hidden="1" customHeight="1" x14ac:dyDescent="0.25">
      <c r="B29" s="26">
        <f t="shared" si="0"/>
        <v>20</v>
      </c>
      <c r="C29" s="27" t="s">
        <v>22</v>
      </c>
      <c r="D29" s="27" t="s">
        <v>109</v>
      </c>
      <c r="E29" s="27" t="s">
        <v>60</v>
      </c>
      <c r="F29" s="28" t="s">
        <v>136</v>
      </c>
      <c r="G29" s="27" t="s">
        <v>135</v>
      </c>
      <c r="H29" s="27" t="s">
        <v>79</v>
      </c>
      <c r="I29" s="27" t="s">
        <v>111</v>
      </c>
      <c r="J29" s="29">
        <v>61231910</v>
      </c>
      <c r="K29" s="30">
        <v>39800741.5</v>
      </c>
      <c r="L29" s="27" t="s">
        <v>49</v>
      </c>
      <c r="M29" s="61" t="s">
        <v>92</v>
      </c>
      <c r="N29" s="27" t="s">
        <v>99</v>
      </c>
      <c r="O29" s="41" t="s">
        <v>105</v>
      </c>
      <c r="P29" s="40" t="s">
        <v>106</v>
      </c>
    </row>
    <row r="30" spans="2:16" s="32" customFormat="1" ht="80.099999999999994" hidden="1" customHeight="1" x14ac:dyDescent="0.25">
      <c r="B30" s="26">
        <f t="shared" si="0"/>
        <v>21</v>
      </c>
      <c r="C30" s="27" t="s">
        <v>22</v>
      </c>
      <c r="D30" s="27" t="s">
        <v>109</v>
      </c>
      <c r="E30" s="27" t="s">
        <v>60</v>
      </c>
      <c r="F30" s="28" t="s">
        <v>137</v>
      </c>
      <c r="G30" s="27" t="s">
        <v>135</v>
      </c>
      <c r="H30" s="27" t="s">
        <v>78</v>
      </c>
      <c r="I30" s="27" t="s">
        <v>111</v>
      </c>
      <c r="J30" s="29">
        <v>16307699</v>
      </c>
      <c r="K30" s="30">
        <v>10600004.35</v>
      </c>
      <c r="L30" s="27" t="s">
        <v>49</v>
      </c>
      <c r="M30" s="61" t="s">
        <v>93</v>
      </c>
      <c r="N30" s="27" t="s">
        <v>99</v>
      </c>
      <c r="O30" s="56" t="s">
        <v>103</v>
      </c>
      <c r="P30" s="40" t="s">
        <v>108</v>
      </c>
    </row>
    <row r="31" spans="2:16" s="32" customFormat="1" ht="80.099999999999994" hidden="1" customHeight="1" x14ac:dyDescent="0.25">
      <c r="B31" s="26">
        <f t="shared" si="0"/>
        <v>22</v>
      </c>
      <c r="C31" s="27" t="s">
        <v>22</v>
      </c>
      <c r="D31" s="27" t="s">
        <v>109</v>
      </c>
      <c r="E31" s="27" t="s">
        <v>119</v>
      </c>
      <c r="F31" s="28" t="s">
        <v>62</v>
      </c>
      <c r="G31" s="27" t="s">
        <v>120</v>
      </c>
      <c r="H31" s="27" t="s">
        <v>78</v>
      </c>
      <c r="I31" s="27" t="s">
        <v>111</v>
      </c>
      <c r="J31" s="29">
        <v>1846153.85</v>
      </c>
      <c r="K31" s="30">
        <v>1200000</v>
      </c>
      <c r="L31" s="27" t="s">
        <v>49</v>
      </c>
      <c r="M31" s="61" t="s">
        <v>94</v>
      </c>
      <c r="N31" s="27" t="s">
        <v>100</v>
      </c>
      <c r="O31" s="41" t="s">
        <v>105</v>
      </c>
      <c r="P31" s="40" t="s">
        <v>107</v>
      </c>
    </row>
    <row r="32" spans="2:16" s="34" customFormat="1" ht="80.099999999999994" hidden="1" customHeight="1" x14ac:dyDescent="0.25">
      <c r="B32" s="26">
        <f t="shared" si="0"/>
        <v>23</v>
      </c>
      <c r="C32" s="27" t="s">
        <v>22</v>
      </c>
      <c r="D32" s="27" t="s">
        <v>109</v>
      </c>
      <c r="E32" s="27" t="s">
        <v>61</v>
      </c>
      <c r="F32" s="28" t="s">
        <v>139</v>
      </c>
      <c r="G32" s="27" t="s">
        <v>138</v>
      </c>
      <c r="H32" s="27" t="s">
        <v>80</v>
      </c>
      <c r="I32" s="27" t="s">
        <v>111</v>
      </c>
      <c r="J32" s="29">
        <v>25562866</v>
      </c>
      <c r="K32" s="30">
        <v>21728436.099999998</v>
      </c>
      <c r="L32" s="27" t="s">
        <v>49</v>
      </c>
      <c r="M32" s="61" t="s">
        <v>95</v>
      </c>
      <c r="N32" s="27" t="s">
        <v>99</v>
      </c>
      <c r="O32" s="57" t="s">
        <v>105</v>
      </c>
      <c r="P32" s="57" t="s">
        <v>106</v>
      </c>
    </row>
    <row r="33" spans="1:16" s="34" customFormat="1" ht="80.099999999999994" hidden="1" customHeight="1" x14ac:dyDescent="0.25">
      <c r="B33" s="26">
        <f t="shared" si="0"/>
        <v>24</v>
      </c>
      <c r="C33" s="27" t="s">
        <v>22</v>
      </c>
      <c r="D33" s="27" t="s">
        <v>109</v>
      </c>
      <c r="E33" s="27" t="s">
        <v>61</v>
      </c>
      <c r="F33" s="28" t="s">
        <v>140</v>
      </c>
      <c r="G33" s="27" t="s">
        <v>138</v>
      </c>
      <c r="H33" s="27" t="s">
        <v>80</v>
      </c>
      <c r="I33" s="27" t="s">
        <v>111</v>
      </c>
      <c r="J33" s="29">
        <v>19831892</v>
      </c>
      <c r="K33" s="30">
        <v>16857108.199999999</v>
      </c>
      <c r="L33" s="27" t="s">
        <v>49</v>
      </c>
      <c r="M33" s="61" t="s">
        <v>86</v>
      </c>
      <c r="N33" s="27" t="s">
        <v>99</v>
      </c>
      <c r="O33" s="57" t="s">
        <v>103</v>
      </c>
      <c r="P33" s="57" t="s">
        <v>108</v>
      </c>
    </row>
    <row r="34" spans="1:16" s="32" customFormat="1" ht="80.099999999999994" hidden="1" customHeight="1" x14ac:dyDescent="0.25">
      <c r="B34" s="26">
        <f t="shared" si="0"/>
        <v>25</v>
      </c>
      <c r="C34" s="27" t="s">
        <v>22</v>
      </c>
      <c r="D34" s="27" t="s">
        <v>109</v>
      </c>
      <c r="E34" s="27" t="s">
        <v>119</v>
      </c>
      <c r="F34" s="28" t="s">
        <v>62</v>
      </c>
      <c r="G34" s="27" t="s">
        <v>120</v>
      </c>
      <c r="H34" s="27" t="s">
        <v>80</v>
      </c>
      <c r="I34" s="27" t="s">
        <v>111</v>
      </c>
      <c r="J34" s="29">
        <v>1568489.3</v>
      </c>
      <c r="K34" s="30">
        <v>1333215.9099999999</v>
      </c>
      <c r="L34" s="27" t="s">
        <v>49</v>
      </c>
      <c r="M34" s="61" t="s">
        <v>96</v>
      </c>
      <c r="N34" s="27" t="s">
        <v>100</v>
      </c>
      <c r="O34" s="31" t="s">
        <v>105</v>
      </c>
      <c r="P34" s="40" t="s">
        <v>107</v>
      </c>
    </row>
    <row r="35" spans="1:16" s="35" customFormat="1" ht="80.099999999999994" hidden="1" customHeight="1" x14ac:dyDescent="0.25">
      <c r="B35" s="66">
        <v>25</v>
      </c>
      <c r="C35" s="3" t="s">
        <v>22</v>
      </c>
      <c r="D35" s="3" t="s">
        <v>14</v>
      </c>
      <c r="E35" s="3" t="s">
        <v>517</v>
      </c>
      <c r="F35" s="3"/>
      <c r="G35" s="3"/>
      <c r="H35" s="3"/>
      <c r="I35" s="3"/>
      <c r="J35" s="67">
        <f>SUM(J10:J34)</f>
        <v>704733097.63999999</v>
      </c>
      <c r="K35" s="67">
        <f>SUM(K10:K34)</f>
        <v>583145980.41999996</v>
      </c>
      <c r="L35" s="3"/>
      <c r="M35" s="3"/>
      <c r="N35" s="3"/>
      <c r="O35" s="48"/>
      <c r="P35" s="49"/>
    </row>
    <row r="36" spans="1:16" s="32" customFormat="1" ht="80.099999999999994" hidden="1" customHeight="1" x14ac:dyDescent="0.25">
      <c r="B36" s="68">
        <v>1</v>
      </c>
      <c r="C36" s="69" t="s">
        <v>510</v>
      </c>
      <c r="D36" s="69" t="s">
        <v>487</v>
      </c>
      <c r="E36" s="69" t="s">
        <v>442</v>
      </c>
      <c r="F36" s="69" t="s">
        <v>488</v>
      </c>
      <c r="G36" s="69" t="s">
        <v>489</v>
      </c>
      <c r="H36" s="27"/>
      <c r="I36" s="27"/>
      <c r="J36" s="92">
        <v>4370774.87</v>
      </c>
      <c r="K36" s="92">
        <v>3715158.69</v>
      </c>
      <c r="L36" s="69" t="s">
        <v>49</v>
      </c>
      <c r="M36" s="69" t="s">
        <v>490</v>
      </c>
      <c r="N36" s="69" t="s">
        <v>50</v>
      </c>
      <c r="O36" s="104">
        <v>45626</v>
      </c>
      <c r="P36" s="104">
        <v>45807</v>
      </c>
    </row>
    <row r="37" spans="1:16" s="32" customFormat="1" ht="80.099999999999994" hidden="1" customHeight="1" x14ac:dyDescent="0.25">
      <c r="B37" s="68">
        <f t="shared" ref="B37:B43" si="1">B36+1</f>
        <v>2</v>
      </c>
      <c r="C37" s="69" t="s">
        <v>510</v>
      </c>
      <c r="D37" s="69" t="s">
        <v>487</v>
      </c>
      <c r="E37" s="69" t="s">
        <v>442</v>
      </c>
      <c r="F37" s="69" t="s">
        <v>491</v>
      </c>
      <c r="G37" s="69" t="s">
        <v>492</v>
      </c>
      <c r="H37" s="27"/>
      <c r="I37" s="27"/>
      <c r="J37" s="92">
        <v>5752692.2400000002</v>
      </c>
      <c r="K37" s="92">
        <v>4889788.71</v>
      </c>
      <c r="L37" s="69" t="s">
        <v>49</v>
      </c>
      <c r="M37" s="69" t="s">
        <v>493</v>
      </c>
      <c r="N37" s="69" t="s">
        <v>50</v>
      </c>
      <c r="O37" s="104">
        <v>45580</v>
      </c>
      <c r="P37" s="104">
        <v>45762</v>
      </c>
    </row>
    <row r="38" spans="1:16" s="32" customFormat="1" ht="80.099999999999994" hidden="1" customHeight="1" x14ac:dyDescent="0.25">
      <c r="B38" s="68">
        <f t="shared" si="1"/>
        <v>3</v>
      </c>
      <c r="C38" s="69" t="s">
        <v>510</v>
      </c>
      <c r="D38" s="69" t="s">
        <v>487</v>
      </c>
      <c r="E38" s="69" t="s">
        <v>442</v>
      </c>
      <c r="F38" s="69" t="s">
        <v>494</v>
      </c>
      <c r="G38" s="69" t="s">
        <v>495</v>
      </c>
      <c r="H38" s="27"/>
      <c r="I38" s="27"/>
      <c r="J38" s="92">
        <v>10673789</v>
      </c>
      <c r="K38" s="92">
        <v>9072721</v>
      </c>
      <c r="L38" s="69" t="s">
        <v>49</v>
      </c>
      <c r="M38" s="69" t="s">
        <v>496</v>
      </c>
      <c r="N38" s="69" t="s">
        <v>50</v>
      </c>
      <c r="O38" s="104">
        <v>45626</v>
      </c>
      <c r="P38" s="104">
        <v>45807</v>
      </c>
    </row>
    <row r="39" spans="1:16" s="32" customFormat="1" ht="80.099999999999994" hidden="1" customHeight="1" x14ac:dyDescent="0.25">
      <c r="B39" s="68">
        <f t="shared" si="1"/>
        <v>4</v>
      </c>
      <c r="C39" s="69" t="s">
        <v>510</v>
      </c>
      <c r="D39" s="69" t="s">
        <v>487</v>
      </c>
      <c r="E39" s="69" t="s">
        <v>497</v>
      </c>
      <c r="F39" s="72" t="s">
        <v>498</v>
      </c>
      <c r="G39" s="72" t="s">
        <v>499</v>
      </c>
      <c r="H39" s="27"/>
      <c r="I39" s="27"/>
      <c r="J39" s="92">
        <v>19676334</v>
      </c>
      <c r="K39" s="92">
        <v>16724884</v>
      </c>
      <c r="L39" s="69" t="s">
        <v>49</v>
      </c>
      <c r="M39" s="69" t="s">
        <v>500</v>
      </c>
      <c r="N39" s="95" t="s">
        <v>50</v>
      </c>
      <c r="O39" s="104">
        <v>45646</v>
      </c>
      <c r="P39" s="104">
        <v>45828</v>
      </c>
    </row>
    <row r="40" spans="1:16" s="32" customFormat="1" ht="80.099999999999994" hidden="1" customHeight="1" x14ac:dyDescent="0.25">
      <c r="B40" s="68">
        <f t="shared" si="1"/>
        <v>5</v>
      </c>
      <c r="C40" s="69" t="s">
        <v>510</v>
      </c>
      <c r="D40" s="69" t="s">
        <v>487</v>
      </c>
      <c r="E40" s="69" t="s">
        <v>456</v>
      </c>
      <c r="F40" s="72" t="s">
        <v>501</v>
      </c>
      <c r="G40" s="72" t="s">
        <v>502</v>
      </c>
      <c r="H40" s="27"/>
      <c r="I40" s="27"/>
      <c r="J40" s="92">
        <v>9063858</v>
      </c>
      <c r="K40" s="92">
        <v>7704280</v>
      </c>
      <c r="L40" s="69" t="s">
        <v>49</v>
      </c>
      <c r="M40" s="69" t="s">
        <v>503</v>
      </c>
      <c r="N40" s="69" t="s">
        <v>59</v>
      </c>
      <c r="O40" s="104">
        <v>45636</v>
      </c>
      <c r="P40" s="104">
        <v>45818</v>
      </c>
    </row>
    <row r="41" spans="1:16" s="32" customFormat="1" ht="80.099999999999994" hidden="1" customHeight="1" x14ac:dyDescent="0.25">
      <c r="B41" s="68">
        <f t="shared" si="1"/>
        <v>6</v>
      </c>
      <c r="C41" s="69" t="s">
        <v>510</v>
      </c>
      <c r="D41" s="69" t="s">
        <v>487</v>
      </c>
      <c r="E41" s="69" t="s">
        <v>456</v>
      </c>
      <c r="F41" s="72" t="s">
        <v>504</v>
      </c>
      <c r="G41" s="72" t="s">
        <v>502</v>
      </c>
      <c r="H41" s="27"/>
      <c r="I41" s="27"/>
      <c r="J41" s="92">
        <v>1738372</v>
      </c>
      <c r="K41" s="92">
        <v>1477616</v>
      </c>
      <c r="L41" s="69" t="s">
        <v>49</v>
      </c>
      <c r="M41" s="69" t="s">
        <v>95</v>
      </c>
      <c r="N41" s="69" t="s">
        <v>50</v>
      </c>
      <c r="O41" s="104">
        <v>45636</v>
      </c>
      <c r="P41" s="104">
        <v>45818</v>
      </c>
    </row>
    <row r="42" spans="1:16" s="32" customFormat="1" ht="80.099999999999994" hidden="1" customHeight="1" x14ac:dyDescent="0.25">
      <c r="B42" s="68">
        <f t="shared" si="1"/>
        <v>7</v>
      </c>
      <c r="C42" s="69" t="s">
        <v>510</v>
      </c>
      <c r="D42" s="69" t="s">
        <v>487</v>
      </c>
      <c r="E42" s="69" t="s">
        <v>456</v>
      </c>
      <c r="F42" s="72" t="s">
        <v>505</v>
      </c>
      <c r="G42" s="72" t="s">
        <v>506</v>
      </c>
      <c r="H42" s="27"/>
      <c r="I42" s="27"/>
      <c r="J42" s="92">
        <v>1831115</v>
      </c>
      <c r="K42" s="92">
        <v>1556448</v>
      </c>
      <c r="L42" s="69" t="s">
        <v>49</v>
      </c>
      <c r="M42" s="69" t="s">
        <v>86</v>
      </c>
      <c r="N42" s="69" t="s">
        <v>50</v>
      </c>
      <c r="O42" s="104">
        <v>45636</v>
      </c>
      <c r="P42" s="104">
        <v>45818</v>
      </c>
    </row>
    <row r="43" spans="1:16" s="32" customFormat="1" ht="80.099999999999994" hidden="1" customHeight="1" x14ac:dyDescent="0.25">
      <c r="B43" s="68">
        <f t="shared" si="1"/>
        <v>8</v>
      </c>
      <c r="C43" s="69" t="s">
        <v>510</v>
      </c>
      <c r="D43" s="69" t="s">
        <v>487</v>
      </c>
      <c r="E43" s="69" t="s">
        <v>443</v>
      </c>
      <c r="F43" s="69" t="s">
        <v>507</v>
      </c>
      <c r="G43" s="69" t="s">
        <v>508</v>
      </c>
      <c r="H43" s="27"/>
      <c r="I43" s="27"/>
      <c r="J43" s="92">
        <v>934119.64</v>
      </c>
      <c r="K43" s="92">
        <v>513765.75</v>
      </c>
      <c r="L43" s="69" t="s">
        <v>49</v>
      </c>
      <c r="M43" s="69" t="s">
        <v>509</v>
      </c>
      <c r="N43" s="69" t="s">
        <v>50</v>
      </c>
      <c r="O43" s="104">
        <v>45636</v>
      </c>
      <c r="P43" s="104">
        <v>45818</v>
      </c>
    </row>
    <row r="44" spans="1:16" s="35" customFormat="1" ht="80.099999999999994" hidden="1" customHeight="1" x14ac:dyDescent="0.25">
      <c r="B44" s="66">
        <v>8</v>
      </c>
      <c r="C44" s="3" t="s">
        <v>23</v>
      </c>
      <c r="D44" s="3" t="s">
        <v>15</v>
      </c>
      <c r="E44" s="3" t="s">
        <v>526</v>
      </c>
      <c r="F44" s="3"/>
      <c r="G44" s="3"/>
      <c r="H44" s="3"/>
      <c r="I44" s="3"/>
      <c r="J44" s="67">
        <f>SUM(J36:J43)</f>
        <v>54041054.75</v>
      </c>
      <c r="K44" s="67">
        <f>SUM(K36:K43)</f>
        <v>45654662.149999999</v>
      </c>
      <c r="L44" s="3"/>
      <c r="M44" s="3"/>
      <c r="N44" s="3"/>
      <c r="O44" s="48"/>
      <c r="P44" s="49"/>
    </row>
    <row r="45" spans="1:16" s="32" customFormat="1" ht="80.099999999999994" hidden="1" customHeight="1" x14ac:dyDescent="0.25">
      <c r="B45" s="26">
        <v>1</v>
      </c>
      <c r="C45" s="27" t="s">
        <v>24</v>
      </c>
      <c r="D45" s="27" t="s">
        <v>16</v>
      </c>
      <c r="E45" s="27" t="s">
        <v>57</v>
      </c>
      <c r="F45" s="27" t="s">
        <v>444</v>
      </c>
      <c r="G45" s="27" t="s">
        <v>445</v>
      </c>
      <c r="H45" s="27" t="s">
        <v>446</v>
      </c>
      <c r="I45" s="27" t="s">
        <v>441</v>
      </c>
      <c r="J45" s="30">
        <v>46879964.789999999</v>
      </c>
      <c r="K45" s="30">
        <v>39847970</v>
      </c>
      <c r="L45" s="27" t="s">
        <v>49</v>
      </c>
      <c r="M45" s="27" t="s">
        <v>447</v>
      </c>
      <c r="N45" s="27" t="s">
        <v>50</v>
      </c>
      <c r="O45" s="63" t="s">
        <v>448</v>
      </c>
      <c r="P45" s="64" t="s">
        <v>449</v>
      </c>
    </row>
    <row r="46" spans="1:16" s="32" customFormat="1" ht="80.099999999999994" hidden="1" customHeight="1" x14ac:dyDescent="0.25">
      <c r="B46" s="26">
        <f t="shared" ref="B46" si="2">B45+1</f>
        <v>2</v>
      </c>
      <c r="C46" s="27" t="s">
        <v>24</v>
      </c>
      <c r="D46" s="27" t="s">
        <v>16</v>
      </c>
      <c r="E46" s="27" t="s">
        <v>450</v>
      </c>
      <c r="F46" s="27" t="s">
        <v>451</v>
      </c>
      <c r="G46" s="27" t="s">
        <v>452</v>
      </c>
      <c r="H46" s="27" t="s">
        <v>453</v>
      </c>
      <c r="I46" s="27" t="s">
        <v>441</v>
      </c>
      <c r="J46" s="30">
        <v>5882352.9500000002</v>
      </c>
      <c r="K46" s="30">
        <v>5000000</v>
      </c>
      <c r="L46" s="27" t="s">
        <v>49</v>
      </c>
      <c r="M46" s="27" t="s">
        <v>454</v>
      </c>
      <c r="N46" s="27" t="s">
        <v>50</v>
      </c>
      <c r="O46" s="63" t="s">
        <v>419</v>
      </c>
      <c r="P46" s="64" t="s">
        <v>455</v>
      </c>
    </row>
    <row r="47" spans="1:16" s="35" customFormat="1" ht="80.099999999999994" hidden="1" customHeight="1" x14ac:dyDescent="0.25">
      <c r="A47" s="1"/>
      <c r="B47" s="66">
        <v>2</v>
      </c>
      <c r="C47" s="3" t="s">
        <v>24</v>
      </c>
      <c r="D47" s="3" t="s">
        <v>16</v>
      </c>
      <c r="E47" s="3" t="s">
        <v>525</v>
      </c>
      <c r="F47" s="3"/>
      <c r="G47" s="3"/>
      <c r="H47" s="3"/>
      <c r="I47" s="3"/>
      <c r="J47" s="67">
        <f>SUM(J45:J46)</f>
        <v>52762317.740000002</v>
      </c>
      <c r="K47" s="67">
        <f>SUM(K45:K46)</f>
        <v>44847970</v>
      </c>
      <c r="L47" s="3"/>
      <c r="M47" s="3"/>
      <c r="N47" s="3"/>
      <c r="O47" s="48"/>
      <c r="P47" s="49"/>
    </row>
    <row r="48" spans="1:16" s="32" customFormat="1" ht="80.099999999999994" hidden="1" customHeight="1" x14ac:dyDescent="0.35">
      <c r="B48" s="68">
        <v>1</v>
      </c>
      <c r="C48" s="27" t="s">
        <v>25</v>
      </c>
      <c r="D48" s="27" t="s">
        <v>17</v>
      </c>
      <c r="E48" s="27" t="s">
        <v>118</v>
      </c>
      <c r="F48" s="27" t="s">
        <v>161</v>
      </c>
      <c r="G48" s="27" t="s">
        <v>162</v>
      </c>
      <c r="H48" s="33" t="s">
        <v>163</v>
      </c>
      <c r="I48" s="27" t="s">
        <v>160</v>
      </c>
      <c r="J48" s="78">
        <v>3247796</v>
      </c>
      <c r="K48" s="78">
        <v>2760626</v>
      </c>
      <c r="L48" s="27" t="s">
        <v>49</v>
      </c>
      <c r="M48" s="27" t="s">
        <v>164</v>
      </c>
      <c r="N48" s="27" t="s">
        <v>50</v>
      </c>
      <c r="O48" s="79">
        <v>45616</v>
      </c>
      <c r="P48" s="79">
        <f>O48+90</f>
        <v>45706</v>
      </c>
    </row>
    <row r="49" spans="2:16" s="32" customFormat="1" ht="80.099999999999994" hidden="1" customHeight="1" x14ac:dyDescent="0.35">
      <c r="B49" s="68">
        <f>B48+1</f>
        <v>2</v>
      </c>
      <c r="C49" s="27" t="s">
        <v>25</v>
      </c>
      <c r="D49" s="27" t="s">
        <v>17</v>
      </c>
      <c r="E49" s="27" t="s">
        <v>118</v>
      </c>
      <c r="F49" s="27" t="s">
        <v>165</v>
      </c>
      <c r="G49" s="27" t="s">
        <v>162</v>
      </c>
      <c r="H49" s="33" t="s">
        <v>163</v>
      </c>
      <c r="I49" s="27" t="s">
        <v>160</v>
      </c>
      <c r="J49" s="80">
        <v>6412393</v>
      </c>
      <c r="K49" s="78">
        <v>5450534</v>
      </c>
      <c r="L49" s="27" t="s">
        <v>49</v>
      </c>
      <c r="M49" s="27" t="s">
        <v>166</v>
      </c>
      <c r="N49" s="27" t="s">
        <v>50</v>
      </c>
      <c r="O49" s="79">
        <v>45616</v>
      </c>
      <c r="P49" s="79">
        <f>O49+90</f>
        <v>45706</v>
      </c>
    </row>
    <row r="50" spans="2:16" s="32" customFormat="1" ht="80.099999999999994" hidden="1" customHeight="1" x14ac:dyDescent="0.35">
      <c r="B50" s="68">
        <f t="shared" ref="B50:B51" si="3">B49+1</f>
        <v>3</v>
      </c>
      <c r="C50" s="27" t="s">
        <v>25</v>
      </c>
      <c r="D50" s="27" t="s">
        <v>17</v>
      </c>
      <c r="E50" s="27" t="s">
        <v>118</v>
      </c>
      <c r="F50" s="27" t="s">
        <v>167</v>
      </c>
      <c r="G50" s="27" t="s">
        <v>168</v>
      </c>
      <c r="H50" s="33" t="s">
        <v>163</v>
      </c>
      <c r="I50" s="27" t="s">
        <v>160</v>
      </c>
      <c r="J50" s="78">
        <v>29411765</v>
      </c>
      <c r="K50" s="78">
        <v>25000000</v>
      </c>
      <c r="L50" s="27" t="s">
        <v>49</v>
      </c>
      <c r="M50" s="27" t="s">
        <v>54</v>
      </c>
      <c r="N50" s="27" t="s">
        <v>97</v>
      </c>
      <c r="O50" s="79" t="s">
        <v>169</v>
      </c>
      <c r="P50" s="81"/>
    </row>
    <row r="51" spans="2:16" s="32" customFormat="1" ht="80.099999999999994" hidden="1" customHeight="1" x14ac:dyDescent="0.35">
      <c r="B51" s="68">
        <f t="shared" si="3"/>
        <v>4</v>
      </c>
      <c r="C51" s="27" t="s">
        <v>25</v>
      </c>
      <c r="D51" s="27" t="s">
        <v>17</v>
      </c>
      <c r="E51" s="27" t="s">
        <v>170</v>
      </c>
      <c r="F51" s="27" t="s">
        <v>171</v>
      </c>
      <c r="G51" s="27" t="s">
        <v>172</v>
      </c>
      <c r="H51" s="33" t="s">
        <v>173</v>
      </c>
      <c r="I51" s="27" t="s">
        <v>160</v>
      </c>
      <c r="J51" s="78">
        <v>37966325</v>
      </c>
      <c r="K51" s="78">
        <v>32271376</v>
      </c>
      <c r="L51" s="27" t="s">
        <v>49</v>
      </c>
      <c r="M51" s="27" t="s">
        <v>174</v>
      </c>
      <c r="N51" s="27" t="s">
        <v>97</v>
      </c>
      <c r="O51" s="79" t="s">
        <v>169</v>
      </c>
      <c r="P51" s="81"/>
    </row>
    <row r="52" spans="2:16" s="35" customFormat="1" ht="80.099999999999994" hidden="1" customHeight="1" x14ac:dyDescent="0.25">
      <c r="B52" s="66">
        <v>4</v>
      </c>
      <c r="C52" s="3" t="s">
        <v>25</v>
      </c>
      <c r="D52" s="3" t="s">
        <v>17</v>
      </c>
      <c r="E52" s="3" t="s">
        <v>518</v>
      </c>
      <c r="F52" s="3"/>
      <c r="G52" s="3"/>
      <c r="H52" s="3"/>
      <c r="I52" s="3"/>
      <c r="J52" s="67">
        <f>SUM(J48:J51)</f>
        <v>77038279</v>
      </c>
      <c r="K52" s="67">
        <f>SUM(K48:K51)</f>
        <v>65482536</v>
      </c>
      <c r="L52" s="3"/>
      <c r="M52" s="3"/>
      <c r="N52" s="3"/>
      <c r="O52" s="48"/>
      <c r="P52" s="49"/>
    </row>
    <row r="53" spans="2:16" s="32" customFormat="1" ht="80.099999999999994" hidden="1" customHeight="1" x14ac:dyDescent="0.25">
      <c r="B53" s="26">
        <v>1</v>
      </c>
      <c r="C53" s="27" t="s">
        <v>26</v>
      </c>
      <c r="D53" s="27" t="s">
        <v>27</v>
      </c>
      <c r="E53" s="27" t="s">
        <v>260</v>
      </c>
      <c r="F53" s="27" t="s">
        <v>267</v>
      </c>
      <c r="G53" s="27" t="s">
        <v>261</v>
      </c>
      <c r="H53" s="27" t="s">
        <v>262</v>
      </c>
      <c r="I53" s="27" t="s">
        <v>254</v>
      </c>
      <c r="J53" s="30">
        <v>200000</v>
      </c>
      <c r="K53" s="30">
        <v>200000</v>
      </c>
      <c r="L53" s="27" t="s">
        <v>49</v>
      </c>
      <c r="M53" s="27" t="s">
        <v>268</v>
      </c>
      <c r="N53" s="27" t="s">
        <v>59</v>
      </c>
      <c r="O53" s="37" t="s">
        <v>269</v>
      </c>
      <c r="P53" s="31" t="s">
        <v>270</v>
      </c>
    </row>
    <row r="54" spans="2:16" s="32" customFormat="1" ht="80.099999999999994" hidden="1" customHeight="1" x14ac:dyDescent="0.25">
      <c r="B54" s="26">
        <f>B53+1</f>
        <v>2</v>
      </c>
      <c r="C54" s="27" t="s">
        <v>26</v>
      </c>
      <c r="D54" s="27" t="s">
        <v>27</v>
      </c>
      <c r="E54" s="27" t="s">
        <v>57</v>
      </c>
      <c r="F54" s="27" t="s">
        <v>271</v>
      </c>
      <c r="G54" s="27" t="s">
        <v>272</v>
      </c>
      <c r="H54" s="27" t="s">
        <v>273</v>
      </c>
      <c r="I54" s="27" t="s">
        <v>254</v>
      </c>
      <c r="J54" s="30">
        <v>15382353</v>
      </c>
      <c r="K54" s="30">
        <v>15382353</v>
      </c>
      <c r="L54" s="27" t="s">
        <v>49</v>
      </c>
      <c r="M54" s="27" t="s">
        <v>274</v>
      </c>
      <c r="N54" s="27" t="s">
        <v>50</v>
      </c>
      <c r="O54" s="31" t="s">
        <v>270</v>
      </c>
      <c r="P54" s="31" t="s">
        <v>275</v>
      </c>
    </row>
    <row r="55" spans="2:16" s="32" customFormat="1" ht="80.099999999999994" hidden="1" customHeight="1" x14ac:dyDescent="0.25">
      <c r="B55" s="26">
        <f t="shared" ref="B55:B73" si="4">B54+1</f>
        <v>3</v>
      </c>
      <c r="C55" s="27" t="s">
        <v>26</v>
      </c>
      <c r="D55" s="27" t="s">
        <v>27</v>
      </c>
      <c r="E55" s="27" t="s">
        <v>60</v>
      </c>
      <c r="F55" s="27" t="s">
        <v>276</v>
      </c>
      <c r="G55" s="27" t="s">
        <v>277</v>
      </c>
      <c r="H55" s="27" t="s">
        <v>259</v>
      </c>
      <c r="I55" s="27" t="s">
        <v>254</v>
      </c>
      <c r="J55" s="30">
        <v>8596119</v>
      </c>
      <c r="K55" s="30">
        <v>8424197</v>
      </c>
      <c r="L55" s="27" t="s">
        <v>49</v>
      </c>
      <c r="M55" s="27" t="s">
        <v>263</v>
      </c>
      <c r="N55" s="27" t="s">
        <v>59</v>
      </c>
      <c r="O55" s="31" t="s">
        <v>270</v>
      </c>
      <c r="P55" s="31" t="s">
        <v>278</v>
      </c>
    </row>
    <row r="56" spans="2:16" s="32" customFormat="1" ht="80.099999999999994" hidden="1" customHeight="1" x14ac:dyDescent="0.25">
      <c r="B56" s="26">
        <f t="shared" si="4"/>
        <v>4</v>
      </c>
      <c r="C56" s="27" t="s">
        <v>26</v>
      </c>
      <c r="D56" s="27" t="s">
        <v>27</v>
      </c>
      <c r="E56" s="27" t="s">
        <v>60</v>
      </c>
      <c r="F56" s="27" t="s">
        <v>279</v>
      </c>
      <c r="G56" s="27" t="s">
        <v>277</v>
      </c>
      <c r="H56" s="27" t="s">
        <v>259</v>
      </c>
      <c r="I56" s="27" t="s">
        <v>255</v>
      </c>
      <c r="J56" s="30">
        <v>840071</v>
      </c>
      <c r="K56" s="30">
        <v>823270</v>
      </c>
      <c r="L56" s="27" t="s">
        <v>49</v>
      </c>
      <c r="M56" s="27" t="s">
        <v>264</v>
      </c>
      <c r="N56" s="27" t="s">
        <v>50</v>
      </c>
      <c r="O56" s="31" t="s">
        <v>270</v>
      </c>
      <c r="P56" s="31" t="s">
        <v>278</v>
      </c>
    </row>
    <row r="57" spans="2:16" s="32" customFormat="1" ht="80.099999999999994" hidden="1" customHeight="1" x14ac:dyDescent="0.25">
      <c r="B57" s="26">
        <f t="shared" si="4"/>
        <v>5</v>
      </c>
      <c r="C57" s="27" t="s">
        <v>26</v>
      </c>
      <c r="D57" s="27" t="s">
        <v>27</v>
      </c>
      <c r="E57" s="27" t="s">
        <v>60</v>
      </c>
      <c r="F57" s="27" t="s">
        <v>280</v>
      </c>
      <c r="G57" s="27" t="s">
        <v>277</v>
      </c>
      <c r="H57" s="27" t="s">
        <v>259</v>
      </c>
      <c r="I57" s="27" t="s">
        <v>256</v>
      </c>
      <c r="J57" s="30">
        <v>849656</v>
      </c>
      <c r="K57" s="30">
        <v>832663</v>
      </c>
      <c r="L57" s="27" t="s">
        <v>49</v>
      </c>
      <c r="M57" s="27" t="s">
        <v>265</v>
      </c>
      <c r="N57" s="27" t="s">
        <v>50</v>
      </c>
      <c r="O57" s="31" t="s">
        <v>270</v>
      </c>
      <c r="P57" s="31" t="s">
        <v>278</v>
      </c>
    </row>
    <row r="58" spans="2:16" s="32" customFormat="1" ht="80.099999999999994" hidden="1" customHeight="1" x14ac:dyDescent="0.25">
      <c r="B58" s="26">
        <f t="shared" si="4"/>
        <v>6</v>
      </c>
      <c r="C58" s="27" t="s">
        <v>26</v>
      </c>
      <c r="D58" s="27" t="s">
        <v>27</v>
      </c>
      <c r="E58" s="27" t="s">
        <v>60</v>
      </c>
      <c r="F58" s="27" t="s">
        <v>281</v>
      </c>
      <c r="G58" s="27" t="s">
        <v>277</v>
      </c>
      <c r="H58" s="27" t="s">
        <v>259</v>
      </c>
      <c r="I58" s="27" t="s">
        <v>257</v>
      </c>
      <c r="J58" s="30">
        <v>441043</v>
      </c>
      <c r="K58" s="30">
        <v>432222</v>
      </c>
      <c r="L58" s="27" t="s">
        <v>49</v>
      </c>
      <c r="M58" s="27" t="s">
        <v>282</v>
      </c>
      <c r="N58" s="27" t="s">
        <v>50</v>
      </c>
      <c r="O58" s="31" t="s">
        <v>270</v>
      </c>
      <c r="P58" s="31" t="s">
        <v>278</v>
      </c>
    </row>
    <row r="59" spans="2:16" s="32" customFormat="1" ht="80.099999999999994" hidden="1" customHeight="1" x14ac:dyDescent="0.25">
      <c r="B59" s="26">
        <f t="shared" si="4"/>
        <v>7</v>
      </c>
      <c r="C59" s="27" t="s">
        <v>26</v>
      </c>
      <c r="D59" s="27" t="s">
        <v>27</v>
      </c>
      <c r="E59" s="27" t="s">
        <v>60</v>
      </c>
      <c r="F59" s="27" t="s">
        <v>283</v>
      </c>
      <c r="G59" s="27" t="s">
        <v>277</v>
      </c>
      <c r="H59" s="27" t="s">
        <v>259</v>
      </c>
      <c r="I59" s="27" t="s">
        <v>258</v>
      </c>
      <c r="J59" s="30">
        <v>703677</v>
      </c>
      <c r="K59" s="30">
        <v>689603</v>
      </c>
      <c r="L59" s="27" t="s">
        <v>49</v>
      </c>
      <c r="M59" s="27" t="s">
        <v>266</v>
      </c>
      <c r="N59" s="27" t="s">
        <v>50</v>
      </c>
      <c r="O59" s="31" t="s">
        <v>270</v>
      </c>
      <c r="P59" s="31" t="s">
        <v>278</v>
      </c>
    </row>
    <row r="60" spans="2:16" s="32" customFormat="1" ht="80.099999999999994" hidden="1" customHeight="1" x14ac:dyDescent="0.25">
      <c r="B60" s="26">
        <f t="shared" si="4"/>
        <v>8</v>
      </c>
      <c r="C60" s="27" t="s">
        <v>26</v>
      </c>
      <c r="D60" s="27" t="s">
        <v>27</v>
      </c>
      <c r="E60" s="27" t="s">
        <v>60</v>
      </c>
      <c r="F60" s="27" t="s">
        <v>284</v>
      </c>
      <c r="G60" s="27" t="s">
        <v>277</v>
      </c>
      <c r="H60" s="27" t="s">
        <v>259</v>
      </c>
      <c r="I60" s="27" t="s">
        <v>257</v>
      </c>
      <c r="J60" s="30">
        <v>1416306</v>
      </c>
      <c r="K60" s="30">
        <v>1387979</v>
      </c>
      <c r="L60" s="27" t="s">
        <v>49</v>
      </c>
      <c r="M60" s="27" t="s">
        <v>285</v>
      </c>
      <c r="N60" s="27" t="s">
        <v>59</v>
      </c>
      <c r="O60" s="31" t="s">
        <v>270</v>
      </c>
      <c r="P60" s="31" t="s">
        <v>278</v>
      </c>
    </row>
    <row r="61" spans="2:16" s="32" customFormat="1" ht="80.099999999999994" hidden="1" customHeight="1" x14ac:dyDescent="0.25">
      <c r="B61" s="26">
        <f t="shared" si="4"/>
        <v>9</v>
      </c>
      <c r="C61" s="27" t="s">
        <v>26</v>
      </c>
      <c r="D61" s="27" t="s">
        <v>27</v>
      </c>
      <c r="E61" s="27" t="s">
        <v>60</v>
      </c>
      <c r="F61" s="27" t="s">
        <v>286</v>
      </c>
      <c r="G61" s="27" t="s">
        <v>277</v>
      </c>
      <c r="H61" s="27" t="s">
        <v>259</v>
      </c>
      <c r="I61" s="27" t="s">
        <v>254</v>
      </c>
      <c r="J61" s="30">
        <v>3228111</v>
      </c>
      <c r="K61" s="30">
        <v>3163549</v>
      </c>
      <c r="L61" s="27" t="s">
        <v>49</v>
      </c>
      <c r="M61" s="27" t="s">
        <v>287</v>
      </c>
      <c r="N61" s="27" t="s">
        <v>50</v>
      </c>
      <c r="O61" s="31" t="s">
        <v>270</v>
      </c>
      <c r="P61" s="31" t="s">
        <v>278</v>
      </c>
    </row>
    <row r="62" spans="2:16" s="32" customFormat="1" ht="80.099999999999994" hidden="1" customHeight="1" x14ac:dyDescent="0.25">
      <c r="B62" s="26">
        <f t="shared" si="4"/>
        <v>10</v>
      </c>
      <c r="C62" s="27" t="s">
        <v>26</v>
      </c>
      <c r="D62" s="27" t="s">
        <v>27</v>
      </c>
      <c r="E62" s="27" t="s">
        <v>260</v>
      </c>
      <c r="F62" s="27" t="s">
        <v>288</v>
      </c>
      <c r="G62" s="27" t="s">
        <v>261</v>
      </c>
      <c r="H62" s="27" t="s">
        <v>262</v>
      </c>
      <c r="I62" s="27" t="s">
        <v>254</v>
      </c>
      <c r="J62" s="30">
        <v>27800000</v>
      </c>
      <c r="K62" s="30">
        <v>27244000</v>
      </c>
      <c r="L62" s="27" t="s">
        <v>49</v>
      </c>
      <c r="M62" s="27" t="s">
        <v>268</v>
      </c>
      <c r="N62" s="27" t="s">
        <v>59</v>
      </c>
      <c r="O62" s="31" t="s">
        <v>270</v>
      </c>
      <c r="P62" s="31" t="s">
        <v>289</v>
      </c>
    </row>
    <row r="63" spans="2:16" s="32" customFormat="1" ht="80.099999999999994" hidden="1" customHeight="1" x14ac:dyDescent="0.25">
      <c r="B63" s="26">
        <f t="shared" si="4"/>
        <v>11</v>
      </c>
      <c r="C63" s="27" t="s">
        <v>26</v>
      </c>
      <c r="D63" s="27" t="s">
        <v>27</v>
      </c>
      <c r="E63" s="27" t="s">
        <v>290</v>
      </c>
      <c r="F63" s="27" t="s">
        <v>291</v>
      </c>
      <c r="G63" s="27" t="s">
        <v>292</v>
      </c>
      <c r="H63" s="27" t="s">
        <v>262</v>
      </c>
      <c r="I63" s="27" t="s">
        <v>254</v>
      </c>
      <c r="J63" s="30">
        <v>12686468</v>
      </c>
      <c r="K63" s="30">
        <v>12432739</v>
      </c>
      <c r="L63" s="27" t="s">
        <v>49</v>
      </c>
      <c r="M63" s="27" t="s">
        <v>293</v>
      </c>
      <c r="N63" s="27" t="s">
        <v>50</v>
      </c>
      <c r="O63" s="31" t="s">
        <v>270</v>
      </c>
      <c r="P63" s="31" t="s">
        <v>289</v>
      </c>
    </row>
    <row r="64" spans="2:16" s="32" customFormat="1" ht="80.099999999999994" hidden="1" customHeight="1" x14ac:dyDescent="0.25">
      <c r="B64" s="26">
        <f t="shared" si="4"/>
        <v>12</v>
      </c>
      <c r="C64" s="27" t="s">
        <v>26</v>
      </c>
      <c r="D64" s="27" t="s">
        <v>27</v>
      </c>
      <c r="E64" s="27" t="s">
        <v>60</v>
      </c>
      <c r="F64" s="27" t="s">
        <v>294</v>
      </c>
      <c r="G64" s="27" t="s">
        <v>277</v>
      </c>
      <c r="H64" s="27" t="s">
        <v>259</v>
      </c>
      <c r="I64" s="27" t="s">
        <v>254</v>
      </c>
      <c r="J64" s="30">
        <v>30643489</v>
      </c>
      <c r="K64" s="30">
        <v>30030618</v>
      </c>
      <c r="L64" s="27" t="s">
        <v>49</v>
      </c>
      <c r="M64" s="27" t="s">
        <v>263</v>
      </c>
      <c r="N64" s="27" t="s">
        <v>59</v>
      </c>
      <c r="O64" s="31" t="s">
        <v>270</v>
      </c>
      <c r="P64" s="31" t="s">
        <v>295</v>
      </c>
    </row>
    <row r="65" spans="2:20" s="32" customFormat="1" ht="80.099999999999994" hidden="1" customHeight="1" x14ac:dyDescent="0.25">
      <c r="B65" s="26">
        <f t="shared" si="4"/>
        <v>13</v>
      </c>
      <c r="C65" s="27" t="s">
        <v>26</v>
      </c>
      <c r="D65" s="27" t="s">
        <v>27</v>
      </c>
      <c r="E65" s="27" t="s">
        <v>60</v>
      </c>
      <c r="F65" s="27" t="s">
        <v>296</v>
      </c>
      <c r="G65" s="27" t="s">
        <v>277</v>
      </c>
      <c r="H65" s="27" t="s">
        <v>259</v>
      </c>
      <c r="I65" s="27" t="s">
        <v>255</v>
      </c>
      <c r="J65" s="30">
        <v>2994692</v>
      </c>
      <c r="K65" s="30">
        <v>2934798</v>
      </c>
      <c r="L65" s="27" t="s">
        <v>49</v>
      </c>
      <c r="M65" s="27" t="s">
        <v>264</v>
      </c>
      <c r="N65" s="27" t="s">
        <v>50</v>
      </c>
      <c r="O65" s="31" t="s">
        <v>270</v>
      </c>
      <c r="P65" s="31" t="s">
        <v>295</v>
      </c>
    </row>
    <row r="66" spans="2:20" s="32" customFormat="1" ht="80.099999999999994" hidden="1" customHeight="1" x14ac:dyDescent="0.25">
      <c r="B66" s="26">
        <f t="shared" si="4"/>
        <v>14</v>
      </c>
      <c r="C66" s="27" t="s">
        <v>26</v>
      </c>
      <c r="D66" s="27" t="s">
        <v>27</v>
      </c>
      <c r="E66" s="27" t="s">
        <v>60</v>
      </c>
      <c r="F66" s="27" t="s">
        <v>297</v>
      </c>
      <c r="G66" s="27" t="s">
        <v>277</v>
      </c>
      <c r="H66" s="27" t="s">
        <v>259</v>
      </c>
      <c r="I66" s="27" t="s">
        <v>256</v>
      </c>
      <c r="J66" s="30">
        <v>3028859</v>
      </c>
      <c r="K66" s="30">
        <v>2968281</v>
      </c>
      <c r="L66" s="27" t="s">
        <v>49</v>
      </c>
      <c r="M66" s="27" t="s">
        <v>265</v>
      </c>
      <c r="N66" s="27" t="s">
        <v>50</v>
      </c>
      <c r="O66" s="31" t="s">
        <v>270</v>
      </c>
      <c r="P66" s="31" t="s">
        <v>295</v>
      </c>
    </row>
    <row r="67" spans="2:20" s="32" customFormat="1" ht="80.099999999999994" hidden="1" customHeight="1" x14ac:dyDescent="0.25">
      <c r="B67" s="26">
        <f t="shared" si="4"/>
        <v>15</v>
      </c>
      <c r="C67" s="27" t="s">
        <v>26</v>
      </c>
      <c r="D67" s="27" t="s">
        <v>27</v>
      </c>
      <c r="E67" s="27" t="s">
        <v>60</v>
      </c>
      <c r="F67" s="27" t="s">
        <v>298</v>
      </c>
      <c r="G67" s="27" t="s">
        <v>277</v>
      </c>
      <c r="H67" s="27" t="s">
        <v>259</v>
      </c>
      <c r="I67" s="27" t="s">
        <v>257</v>
      </c>
      <c r="J67" s="30">
        <v>1572234</v>
      </c>
      <c r="K67" s="30">
        <v>1540791</v>
      </c>
      <c r="L67" s="27" t="s">
        <v>49</v>
      </c>
      <c r="M67" s="27" t="s">
        <v>282</v>
      </c>
      <c r="N67" s="27" t="s">
        <v>50</v>
      </c>
      <c r="O67" s="31" t="s">
        <v>270</v>
      </c>
      <c r="P67" s="31" t="s">
        <v>295</v>
      </c>
    </row>
    <row r="68" spans="2:20" s="32" customFormat="1" ht="80.099999999999994" hidden="1" customHeight="1" x14ac:dyDescent="0.25">
      <c r="B68" s="26">
        <f t="shared" si="4"/>
        <v>16</v>
      </c>
      <c r="C68" s="27" t="s">
        <v>26</v>
      </c>
      <c r="D68" s="27" t="s">
        <v>27</v>
      </c>
      <c r="E68" s="27" t="s">
        <v>60</v>
      </c>
      <c r="F68" s="27" t="s">
        <v>299</v>
      </c>
      <c r="G68" s="27" t="s">
        <v>277</v>
      </c>
      <c r="H68" s="27" t="s">
        <v>259</v>
      </c>
      <c r="I68" s="27" t="s">
        <v>258</v>
      </c>
      <c r="J68" s="30">
        <v>2508471</v>
      </c>
      <c r="K68" s="30">
        <v>2458303</v>
      </c>
      <c r="L68" s="27" t="s">
        <v>49</v>
      </c>
      <c r="M68" s="27" t="s">
        <v>266</v>
      </c>
      <c r="N68" s="27" t="s">
        <v>50</v>
      </c>
      <c r="O68" s="31" t="s">
        <v>270</v>
      </c>
      <c r="P68" s="31" t="s">
        <v>295</v>
      </c>
    </row>
    <row r="69" spans="2:20" s="32" customFormat="1" ht="80.099999999999994" hidden="1" customHeight="1" x14ac:dyDescent="0.25">
      <c r="B69" s="26">
        <f t="shared" si="4"/>
        <v>17</v>
      </c>
      <c r="C69" s="27" t="s">
        <v>26</v>
      </c>
      <c r="D69" s="27" t="s">
        <v>27</v>
      </c>
      <c r="E69" s="27" t="s">
        <v>60</v>
      </c>
      <c r="F69" s="27" t="s">
        <v>300</v>
      </c>
      <c r="G69" s="27" t="s">
        <v>277</v>
      </c>
      <c r="H69" s="27" t="s">
        <v>259</v>
      </c>
      <c r="I69" s="27" t="s">
        <v>257</v>
      </c>
      <c r="J69" s="30">
        <v>5048854</v>
      </c>
      <c r="K69" s="30">
        <v>4947879</v>
      </c>
      <c r="L69" s="27" t="s">
        <v>49</v>
      </c>
      <c r="M69" s="27" t="s">
        <v>285</v>
      </c>
      <c r="N69" s="27" t="s">
        <v>59</v>
      </c>
      <c r="O69" s="31" t="s">
        <v>270</v>
      </c>
      <c r="P69" s="31" t="s">
        <v>295</v>
      </c>
    </row>
    <row r="70" spans="2:20" s="32" customFormat="1" ht="80.099999999999994" hidden="1" customHeight="1" x14ac:dyDescent="0.25">
      <c r="B70" s="26">
        <f t="shared" si="4"/>
        <v>18</v>
      </c>
      <c r="C70" s="27" t="s">
        <v>26</v>
      </c>
      <c r="D70" s="27" t="s">
        <v>27</v>
      </c>
      <c r="E70" s="27" t="s">
        <v>60</v>
      </c>
      <c r="F70" s="27" t="s">
        <v>301</v>
      </c>
      <c r="G70" s="27" t="s">
        <v>277</v>
      </c>
      <c r="H70" s="27" t="s">
        <v>259</v>
      </c>
      <c r="I70" s="27" t="s">
        <v>254</v>
      </c>
      <c r="J70" s="30">
        <v>6263850</v>
      </c>
      <c r="K70" s="30">
        <v>6138573</v>
      </c>
      <c r="L70" s="27" t="s">
        <v>49</v>
      </c>
      <c r="M70" s="27" t="s">
        <v>287</v>
      </c>
      <c r="N70" s="27" t="s">
        <v>50</v>
      </c>
      <c r="O70" s="31" t="s">
        <v>270</v>
      </c>
      <c r="P70" s="31" t="s">
        <v>295</v>
      </c>
    </row>
    <row r="71" spans="2:20" s="32" customFormat="1" ht="80.099999999999994" hidden="1" customHeight="1" x14ac:dyDescent="0.25">
      <c r="B71" s="26">
        <f t="shared" si="4"/>
        <v>19</v>
      </c>
      <c r="C71" s="27" t="s">
        <v>26</v>
      </c>
      <c r="D71" s="27" t="s">
        <v>27</v>
      </c>
      <c r="E71" s="27" t="s">
        <v>60</v>
      </c>
      <c r="F71" s="27" t="s">
        <v>302</v>
      </c>
      <c r="G71" s="27" t="s">
        <v>303</v>
      </c>
      <c r="H71" s="27" t="s">
        <v>304</v>
      </c>
      <c r="I71" s="27" t="s">
        <v>254</v>
      </c>
      <c r="J71" s="30">
        <v>12000000</v>
      </c>
      <c r="K71" s="30">
        <v>11760000</v>
      </c>
      <c r="L71" s="27" t="s">
        <v>49</v>
      </c>
      <c r="M71" s="27" t="s">
        <v>305</v>
      </c>
      <c r="N71" s="27" t="s">
        <v>59</v>
      </c>
      <c r="O71" s="37" t="s">
        <v>275</v>
      </c>
      <c r="P71" s="62" t="s">
        <v>289</v>
      </c>
    </row>
    <row r="72" spans="2:20" s="32" customFormat="1" ht="80.099999999999994" hidden="1" customHeight="1" x14ac:dyDescent="0.25">
      <c r="B72" s="26">
        <f t="shared" si="4"/>
        <v>20</v>
      </c>
      <c r="C72" s="27" t="s">
        <v>26</v>
      </c>
      <c r="D72" s="27" t="s">
        <v>27</v>
      </c>
      <c r="E72" s="27" t="s">
        <v>290</v>
      </c>
      <c r="F72" s="27" t="s">
        <v>306</v>
      </c>
      <c r="G72" s="27" t="s">
        <v>307</v>
      </c>
      <c r="H72" s="27" t="s">
        <v>262</v>
      </c>
      <c r="I72" s="27" t="s">
        <v>254</v>
      </c>
      <c r="J72" s="30">
        <v>21144119</v>
      </c>
      <c r="K72" s="30">
        <v>20721237</v>
      </c>
      <c r="L72" s="27" t="s">
        <v>49</v>
      </c>
      <c r="M72" s="27" t="s">
        <v>308</v>
      </c>
      <c r="N72" s="27" t="s">
        <v>50</v>
      </c>
      <c r="O72" s="31" t="s">
        <v>275</v>
      </c>
      <c r="P72" s="31" t="s">
        <v>289</v>
      </c>
    </row>
    <row r="73" spans="2:20" s="32" customFormat="1" ht="80.099999999999994" hidden="1" customHeight="1" x14ac:dyDescent="0.25">
      <c r="B73" s="26">
        <f t="shared" si="4"/>
        <v>21</v>
      </c>
      <c r="C73" s="27" t="s">
        <v>26</v>
      </c>
      <c r="D73" s="27" t="s">
        <v>27</v>
      </c>
      <c r="E73" s="27" t="s">
        <v>129</v>
      </c>
      <c r="F73" s="27" t="s">
        <v>309</v>
      </c>
      <c r="G73" s="27" t="s">
        <v>310</v>
      </c>
      <c r="H73" s="27" t="s">
        <v>253</v>
      </c>
      <c r="I73" s="27" t="s">
        <v>254</v>
      </c>
      <c r="J73" s="30">
        <v>43552941</v>
      </c>
      <c r="K73" s="30">
        <v>42681882</v>
      </c>
      <c r="L73" s="27" t="s">
        <v>49</v>
      </c>
      <c r="M73" s="27" t="s">
        <v>311</v>
      </c>
      <c r="N73" s="27" t="s">
        <v>50</v>
      </c>
      <c r="O73" s="31" t="s">
        <v>275</v>
      </c>
      <c r="P73" s="31" t="s">
        <v>289</v>
      </c>
    </row>
    <row r="74" spans="2:20" s="35" customFormat="1" ht="80.099999999999994" hidden="1" customHeight="1" x14ac:dyDescent="0.25">
      <c r="B74" s="66">
        <v>21</v>
      </c>
      <c r="C74" s="3" t="s">
        <v>26</v>
      </c>
      <c r="D74" s="3" t="s">
        <v>27</v>
      </c>
      <c r="E74" s="3" t="s">
        <v>521</v>
      </c>
      <c r="F74" s="3"/>
      <c r="G74" s="3"/>
      <c r="H74" s="3"/>
      <c r="I74" s="3"/>
      <c r="J74" s="67">
        <f>SUM(J53:J73)</f>
        <v>200901313</v>
      </c>
      <c r="K74" s="67">
        <f>SUM(K53:K73)</f>
        <v>197194937</v>
      </c>
      <c r="L74" s="3"/>
      <c r="M74" s="3"/>
      <c r="N74" s="3"/>
      <c r="O74" s="48"/>
      <c r="P74" s="49"/>
    </row>
    <row r="75" spans="2:20" s="32" customFormat="1" ht="80.099999999999994" hidden="1" customHeight="1" x14ac:dyDescent="0.25">
      <c r="B75" s="68">
        <v>1</v>
      </c>
      <c r="C75" s="27" t="s">
        <v>28</v>
      </c>
      <c r="D75" s="27" t="s">
        <v>29</v>
      </c>
      <c r="E75" s="27" t="s">
        <v>407</v>
      </c>
      <c r="F75" s="27" t="s">
        <v>408</v>
      </c>
      <c r="G75" s="27" t="s">
        <v>409</v>
      </c>
      <c r="H75" s="27"/>
      <c r="I75" s="27"/>
      <c r="J75" s="30">
        <v>17647059</v>
      </c>
      <c r="K75" s="30">
        <v>15000000</v>
      </c>
      <c r="L75" s="27" t="s">
        <v>49</v>
      </c>
      <c r="M75" s="27" t="s">
        <v>410</v>
      </c>
      <c r="N75" s="27" t="s">
        <v>411</v>
      </c>
      <c r="O75" s="36" t="s">
        <v>269</v>
      </c>
      <c r="P75" s="37" t="s">
        <v>275</v>
      </c>
    </row>
    <row r="76" spans="2:20" s="35" customFormat="1" ht="80.099999999999994" hidden="1" customHeight="1" x14ac:dyDescent="0.25">
      <c r="B76" s="66">
        <v>1</v>
      </c>
      <c r="C76" s="3" t="s">
        <v>28</v>
      </c>
      <c r="D76" s="3" t="s">
        <v>29</v>
      </c>
      <c r="E76" s="3" t="s">
        <v>519</v>
      </c>
      <c r="F76" s="3"/>
      <c r="G76" s="3"/>
      <c r="H76" s="3"/>
      <c r="I76" s="3"/>
      <c r="J76" s="67">
        <f>SUM(J75:J75)</f>
        <v>17647059</v>
      </c>
      <c r="K76" s="67">
        <f>SUM(K75:K75)</f>
        <v>15000000</v>
      </c>
      <c r="L76" s="3"/>
      <c r="M76" s="3"/>
      <c r="N76" s="3"/>
      <c r="O76" s="48"/>
      <c r="P76" s="49"/>
    </row>
    <row r="77" spans="2:20" s="32" customFormat="1" ht="80.099999999999994" hidden="1" customHeight="1" x14ac:dyDescent="0.25">
      <c r="B77" s="26">
        <v>1</v>
      </c>
      <c r="C77" s="27" t="s">
        <v>30</v>
      </c>
      <c r="D77" s="27" t="s">
        <v>31</v>
      </c>
      <c r="E77" s="27" t="s">
        <v>47</v>
      </c>
      <c r="F77" s="27" t="s">
        <v>527</v>
      </c>
      <c r="G77" s="27" t="s">
        <v>528</v>
      </c>
      <c r="H77" s="27" t="s">
        <v>48</v>
      </c>
      <c r="I77" s="27" t="s">
        <v>532</v>
      </c>
      <c r="J77" s="30">
        <v>15406865</v>
      </c>
      <c r="K77" s="30">
        <v>13095835.25</v>
      </c>
      <c r="L77" s="27" t="s">
        <v>49</v>
      </c>
      <c r="M77" s="27" t="s">
        <v>529</v>
      </c>
      <c r="N77" s="27" t="s">
        <v>50</v>
      </c>
      <c r="O77" s="39" t="s">
        <v>530</v>
      </c>
      <c r="P77" s="59" t="s">
        <v>531</v>
      </c>
      <c r="S77" s="38"/>
      <c r="T77" s="38"/>
    </row>
    <row r="78" spans="2:20" s="32" customFormat="1" ht="80.099999999999994" hidden="1" customHeight="1" x14ac:dyDescent="0.25">
      <c r="B78" s="26">
        <v>2</v>
      </c>
      <c r="C78" s="27" t="s">
        <v>30</v>
      </c>
      <c r="D78" s="27" t="s">
        <v>31</v>
      </c>
      <c r="E78" s="27" t="s">
        <v>47</v>
      </c>
      <c r="F78" s="27" t="s">
        <v>51</v>
      </c>
      <c r="G78" s="27" t="s">
        <v>52</v>
      </c>
      <c r="H78" s="27" t="s">
        <v>48</v>
      </c>
      <c r="I78" s="27" t="s">
        <v>53</v>
      </c>
      <c r="J78" s="30">
        <v>8748398.8235294111</v>
      </c>
      <c r="K78" s="30">
        <v>7436138.9999999991</v>
      </c>
      <c r="L78" s="27" t="s">
        <v>49</v>
      </c>
      <c r="M78" s="27" t="s">
        <v>54</v>
      </c>
      <c r="N78" s="27" t="s">
        <v>50</v>
      </c>
      <c r="O78" s="39" t="s">
        <v>55</v>
      </c>
      <c r="P78" s="59" t="s">
        <v>56</v>
      </c>
      <c r="S78" s="38"/>
      <c r="T78" s="38"/>
    </row>
    <row r="79" spans="2:20" s="35" customFormat="1" ht="80.099999999999994" hidden="1" customHeight="1" x14ac:dyDescent="0.25">
      <c r="B79" s="66">
        <v>2</v>
      </c>
      <c r="C79" s="3" t="s">
        <v>30</v>
      </c>
      <c r="D79" s="3" t="s">
        <v>31</v>
      </c>
      <c r="E79" s="3" t="s">
        <v>525</v>
      </c>
      <c r="F79" s="3"/>
      <c r="G79" s="3"/>
      <c r="H79" s="3"/>
      <c r="I79" s="3"/>
      <c r="J79" s="67">
        <f>SUM(J77:J78)</f>
        <v>24155263.823529411</v>
      </c>
      <c r="K79" s="67">
        <f>SUM(K77:K78)</f>
        <v>20531974.25</v>
      </c>
      <c r="L79" s="3"/>
      <c r="M79" s="3"/>
      <c r="N79" s="3"/>
      <c r="O79" s="48"/>
      <c r="P79" s="49"/>
    </row>
    <row r="80" spans="2:20" s="32" customFormat="1" ht="80.099999999999994" hidden="1" customHeight="1" x14ac:dyDescent="0.25">
      <c r="B80" s="68">
        <v>1</v>
      </c>
      <c r="C80" s="27" t="s">
        <v>32</v>
      </c>
      <c r="D80" s="27" t="s">
        <v>511</v>
      </c>
      <c r="E80" s="27" t="s">
        <v>60</v>
      </c>
      <c r="F80" s="27" t="s">
        <v>533</v>
      </c>
      <c r="G80" s="27" t="s">
        <v>512</v>
      </c>
      <c r="H80" s="27"/>
      <c r="I80" s="27"/>
      <c r="J80" s="30">
        <v>39818977</v>
      </c>
      <c r="K80" s="30">
        <v>15927590.800000001</v>
      </c>
      <c r="L80" s="27" t="s">
        <v>49</v>
      </c>
      <c r="M80" s="27" t="s">
        <v>534</v>
      </c>
      <c r="N80" s="27" t="s">
        <v>50</v>
      </c>
      <c r="O80" s="41" t="s">
        <v>535</v>
      </c>
      <c r="P80" s="40" t="s">
        <v>536</v>
      </c>
    </row>
    <row r="81" spans="2:16" s="32" customFormat="1" ht="80.099999999999994" hidden="1" customHeight="1" x14ac:dyDescent="0.25">
      <c r="B81" s="68">
        <v>2</v>
      </c>
      <c r="C81" s="27" t="s">
        <v>32</v>
      </c>
      <c r="D81" s="27" t="s">
        <v>511</v>
      </c>
      <c r="E81" s="27" t="s">
        <v>60</v>
      </c>
      <c r="F81" s="27" t="s">
        <v>514</v>
      </c>
      <c r="G81" s="27" t="s">
        <v>512</v>
      </c>
      <c r="H81" s="27"/>
      <c r="I81" s="27"/>
      <c r="J81" s="30">
        <v>11107969.199999999</v>
      </c>
      <c r="K81" s="30">
        <v>4323187.8</v>
      </c>
      <c r="L81" s="27" t="s">
        <v>49</v>
      </c>
      <c r="M81" s="27" t="s">
        <v>513</v>
      </c>
      <c r="N81" s="27" t="s">
        <v>50</v>
      </c>
      <c r="O81" s="41" t="s">
        <v>515</v>
      </c>
      <c r="P81" s="40" t="s">
        <v>516</v>
      </c>
    </row>
    <row r="82" spans="2:16" s="35" customFormat="1" ht="80.099999999999994" hidden="1" customHeight="1" x14ac:dyDescent="0.25">
      <c r="B82" s="66">
        <v>2</v>
      </c>
      <c r="C82" s="3" t="s">
        <v>32</v>
      </c>
      <c r="D82" s="3" t="s">
        <v>21</v>
      </c>
      <c r="E82" s="3" t="s">
        <v>525</v>
      </c>
      <c r="F82" s="3"/>
      <c r="G82" s="3"/>
      <c r="H82" s="3"/>
      <c r="I82" s="3"/>
      <c r="J82" s="67">
        <f>SUM(J80:J81)</f>
        <v>50926946.200000003</v>
      </c>
      <c r="K82" s="67">
        <f>SUM(K80:K81)</f>
        <v>20250778.600000001</v>
      </c>
      <c r="L82" s="3"/>
      <c r="M82" s="3"/>
      <c r="N82" s="3"/>
      <c r="O82" s="48"/>
      <c r="P82" s="49"/>
    </row>
    <row r="83" spans="2:16" s="32" customFormat="1" ht="80.099999999999994" customHeight="1" x14ac:dyDescent="0.25">
      <c r="B83" s="26">
        <v>1</v>
      </c>
      <c r="C83" s="105" t="s">
        <v>33</v>
      </c>
      <c r="D83" s="106" t="s">
        <v>34</v>
      </c>
      <c r="E83" s="105" t="s">
        <v>118</v>
      </c>
      <c r="F83" s="141" t="s">
        <v>457</v>
      </c>
      <c r="G83" s="105" t="s">
        <v>458</v>
      </c>
      <c r="H83" s="69" t="s">
        <v>459</v>
      </c>
      <c r="I83" s="107" t="s">
        <v>460</v>
      </c>
      <c r="J83" s="108">
        <v>49306292.941176474</v>
      </c>
      <c r="K83" s="108">
        <v>41910349</v>
      </c>
      <c r="L83" s="109" t="s">
        <v>461</v>
      </c>
      <c r="M83" s="110" t="s">
        <v>462</v>
      </c>
      <c r="N83" s="105" t="s">
        <v>463</v>
      </c>
      <c r="O83" s="111" t="s">
        <v>275</v>
      </c>
      <c r="P83" s="111" t="s">
        <v>146</v>
      </c>
    </row>
    <row r="84" spans="2:16" s="32" customFormat="1" ht="80.099999999999994" customHeight="1" x14ac:dyDescent="0.25">
      <c r="B84" s="26">
        <f t="shared" ref="B84:B106" si="5">B83+1</f>
        <v>2</v>
      </c>
      <c r="C84" s="105" t="s">
        <v>33</v>
      </c>
      <c r="D84" s="106" t="s">
        <v>34</v>
      </c>
      <c r="E84" s="105" t="s">
        <v>118</v>
      </c>
      <c r="F84" s="141" t="s">
        <v>464</v>
      </c>
      <c r="G84" s="105" t="s">
        <v>465</v>
      </c>
      <c r="H84" s="69" t="s">
        <v>459</v>
      </c>
      <c r="I84" s="107" t="s">
        <v>460</v>
      </c>
      <c r="J84" s="108">
        <v>21000000</v>
      </c>
      <c r="K84" s="108">
        <v>17850000</v>
      </c>
      <c r="L84" s="109" t="s">
        <v>461</v>
      </c>
      <c r="M84" s="110" t="s">
        <v>466</v>
      </c>
      <c r="N84" s="105" t="s">
        <v>463</v>
      </c>
      <c r="O84" s="111" t="s">
        <v>275</v>
      </c>
      <c r="P84" s="111" t="s">
        <v>146</v>
      </c>
    </row>
    <row r="85" spans="2:16" s="32" customFormat="1" ht="80.099999999999994" customHeight="1" x14ac:dyDescent="0.25">
      <c r="B85" s="26">
        <f t="shared" si="5"/>
        <v>3</v>
      </c>
      <c r="C85" s="105" t="s">
        <v>33</v>
      </c>
      <c r="D85" s="106" t="s">
        <v>34</v>
      </c>
      <c r="E85" s="105" t="s">
        <v>312</v>
      </c>
      <c r="F85" s="141" t="s">
        <v>537</v>
      </c>
      <c r="G85" s="105" t="s">
        <v>538</v>
      </c>
      <c r="H85" s="69" t="s">
        <v>459</v>
      </c>
      <c r="I85" s="107" t="s">
        <v>460</v>
      </c>
      <c r="J85" s="108">
        <v>24706450</v>
      </c>
      <c r="K85" s="108">
        <v>21000482.5</v>
      </c>
      <c r="L85" s="109" t="s">
        <v>461</v>
      </c>
      <c r="M85" s="110" t="s">
        <v>539</v>
      </c>
      <c r="N85" s="105" t="s">
        <v>467</v>
      </c>
      <c r="O85" s="100" t="s">
        <v>419</v>
      </c>
      <c r="P85" s="111" t="s">
        <v>146</v>
      </c>
    </row>
    <row r="86" spans="2:16" s="32" customFormat="1" ht="80.099999999999994" customHeight="1" x14ac:dyDescent="0.25">
      <c r="B86" s="26">
        <f t="shared" si="5"/>
        <v>4</v>
      </c>
      <c r="C86" s="105" t="s">
        <v>33</v>
      </c>
      <c r="D86" s="106" t="s">
        <v>34</v>
      </c>
      <c r="E86" s="105" t="s">
        <v>468</v>
      </c>
      <c r="F86" s="141" t="s">
        <v>469</v>
      </c>
      <c r="G86" s="105" t="s">
        <v>470</v>
      </c>
      <c r="H86" s="69" t="s">
        <v>459</v>
      </c>
      <c r="I86" s="107" t="s">
        <v>460</v>
      </c>
      <c r="J86" s="108">
        <v>30000000</v>
      </c>
      <c r="K86" s="108">
        <v>25500000</v>
      </c>
      <c r="L86" s="109" t="s">
        <v>461</v>
      </c>
      <c r="M86" s="110" t="s">
        <v>471</v>
      </c>
      <c r="N86" s="105" t="s">
        <v>467</v>
      </c>
      <c r="O86" s="111" t="s">
        <v>270</v>
      </c>
      <c r="P86" s="111" t="s">
        <v>146</v>
      </c>
    </row>
    <row r="87" spans="2:16" s="32" customFormat="1" ht="80.099999999999994" customHeight="1" x14ac:dyDescent="0.25">
      <c r="B87" s="26">
        <f t="shared" si="5"/>
        <v>5</v>
      </c>
      <c r="C87" s="105" t="s">
        <v>33</v>
      </c>
      <c r="D87" s="106" t="s">
        <v>34</v>
      </c>
      <c r="E87" s="105" t="s">
        <v>118</v>
      </c>
      <c r="F87" s="141" t="s">
        <v>559</v>
      </c>
      <c r="G87" s="105" t="s">
        <v>458</v>
      </c>
      <c r="H87" s="69" t="s">
        <v>459</v>
      </c>
      <c r="I87" s="107" t="s">
        <v>472</v>
      </c>
      <c r="J87" s="108">
        <v>48252123</v>
      </c>
      <c r="K87" s="108">
        <v>41014304.549999997</v>
      </c>
      <c r="L87" s="109" t="s">
        <v>461</v>
      </c>
      <c r="M87" s="110" t="s">
        <v>462</v>
      </c>
      <c r="N87" s="105" t="s">
        <v>463</v>
      </c>
      <c r="O87" s="111" t="s">
        <v>275</v>
      </c>
      <c r="P87" s="111" t="s">
        <v>146</v>
      </c>
    </row>
    <row r="88" spans="2:16" s="32" customFormat="1" ht="80.099999999999994" customHeight="1" x14ac:dyDescent="0.25">
      <c r="B88" s="26">
        <f t="shared" si="5"/>
        <v>6</v>
      </c>
      <c r="C88" s="105" t="s">
        <v>33</v>
      </c>
      <c r="D88" s="106" t="s">
        <v>34</v>
      </c>
      <c r="E88" s="105" t="s">
        <v>118</v>
      </c>
      <c r="F88" s="141" t="s">
        <v>473</v>
      </c>
      <c r="G88" s="105" t="s">
        <v>474</v>
      </c>
      <c r="H88" s="69" t="s">
        <v>459</v>
      </c>
      <c r="I88" s="107" t="s">
        <v>472</v>
      </c>
      <c r="J88" s="108">
        <v>21000000</v>
      </c>
      <c r="K88" s="108">
        <v>17850000</v>
      </c>
      <c r="L88" s="109" t="s">
        <v>461</v>
      </c>
      <c r="M88" s="110" t="s">
        <v>466</v>
      </c>
      <c r="N88" s="105" t="s">
        <v>463</v>
      </c>
      <c r="O88" s="111" t="s">
        <v>275</v>
      </c>
      <c r="P88" s="111" t="s">
        <v>146</v>
      </c>
    </row>
    <row r="89" spans="2:16" s="32" customFormat="1" ht="80.099999999999994" customHeight="1" x14ac:dyDescent="0.25">
      <c r="B89" s="26">
        <f t="shared" si="5"/>
        <v>7</v>
      </c>
      <c r="C89" s="105" t="s">
        <v>33</v>
      </c>
      <c r="D89" s="106" t="s">
        <v>34</v>
      </c>
      <c r="E89" s="105" t="s">
        <v>312</v>
      </c>
      <c r="F89" s="141" t="s">
        <v>540</v>
      </c>
      <c r="G89" s="105" t="s">
        <v>541</v>
      </c>
      <c r="H89" s="69" t="s">
        <v>459</v>
      </c>
      <c r="I89" s="107" t="s">
        <v>472</v>
      </c>
      <c r="J89" s="108">
        <v>23975850</v>
      </c>
      <c r="K89" s="108">
        <v>20379472.5</v>
      </c>
      <c r="L89" s="109" t="s">
        <v>461</v>
      </c>
      <c r="M89" s="110" t="s">
        <v>539</v>
      </c>
      <c r="N89" s="105" t="s">
        <v>467</v>
      </c>
      <c r="O89" s="100" t="s">
        <v>419</v>
      </c>
      <c r="P89" s="111" t="s">
        <v>146</v>
      </c>
    </row>
    <row r="90" spans="2:16" s="32" customFormat="1" ht="80.099999999999994" customHeight="1" x14ac:dyDescent="0.25">
      <c r="B90" s="26">
        <f t="shared" si="5"/>
        <v>8</v>
      </c>
      <c r="C90" s="105" t="s">
        <v>33</v>
      </c>
      <c r="D90" s="106" t="s">
        <v>34</v>
      </c>
      <c r="E90" s="105" t="s">
        <v>468</v>
      </c>
      <c r="F90" s="141" t="s">
        <v>560</v>
      </c>
      <c r="G90" s="105" t="s">
        <v>470</v>
      </c>
      <c r="H90" s="69" t="s">
        <v>459</v>
      </c>
      <c r="I90" s="107" t="s">
        <v>472</v>
      </c>
      <c r="J90" s="108">
        <v>30000000</v>
      </c>
      <c r="K90" s="108">
        <v>25500000</v>
      </c>
      <c r="L90" s="109" t="s">
        <v>461</v>
      </c>
      <c r="M90" s="110" t="s">
        <v>471</v>
      </c>
      <c r="N90" s="105" t="s">
        <v>467</v>
      </c>
      <c r="O90" s="111" t="s">
        <v>270</v>
      </c>
      <c r="P90" s="111" t="s">
        <v>146</v>
      </c>
    </row>
    <row r="91" spans="2:16" s="32" customFormat="1" ht="80.099999999999994" customHeight="1" x14ac:dyDescent="0.25">
      <c r="B91" s="26">
        <f t="shared" si="5"/>
        <v>9</v>
      </c>
      <c r="C91" s="105" t="s">
        <v>33</v>
      </c>
      <c r="D91" s="106" t="s">
        <v>34</v>
      </c>
      <c r="E91" s="105" t="s">
        <v>118</v>
      </c>
      <c r="F91" s="141" t="s">
        <v>561</v>
      </c>
      <c r="G91" s="105" t="s">
        <v>458</v>
      </c>
      <c r="H91" s="69" t="s">
        <v>459</v>
      </c>
      <c r="I91" s="107" t="s">
        <v>475</v>
      </c>
      <c r="J91" s="108">
        <v>36446154</v>
      </c>
      <c r="K91" s="108">
        <v>30979230.899999999</v>
      </c>
      <c r="L91" s="109" t="s">
        <v>461</v>
      </c>
      <c r="M91" s="110" t="s">
        <v>462</v>
      </c>
      <c r="N91" s="105" t="s">
        <v>463</v>
      </c>
      <c r="O91" s="111" t="s">
        <v>275</v>
      </c>
      <c r="P91" s="111" t="s">
        <v>146</v>
      </c>
    </row>
    <row r="92" spans="2:16" s="32" customFormat="1" ht="80.099999999999994" customHeight="1" x14ac:dyDescent="0.25">
      <c r="B92" s="26">
        <f t="shared" si="5"/>
        <v>10</v>
      </c>
      <c r="C92" s="105" t="s">
        <v>33</v>
      </c>
      <c r="D92" s="106" t="s">
        <v>34</v>
      </c>
      <c r="E92" s="105" t="s">
        <v>118</v>
      </c>
      <c r="F92" s="141" t="s">
        <v>476</v>
      </c>
      <c r="G92" s="105" t="s">
        <v>477</v>
      </c>
      <c r="H92" s="69" t="s">
        <v>459</v>
      </c>
      <c r="I92" s="107" t="s">
        <v>475</v>
      </c>
      <c r="J92" s="108">
        <v>21000000</v>
      </c>
      <c r="K92" s="108">
        <v>17850000</v>
      </c>
      <c r="L92" s="109" t="s">
        <v>461</v>
      </c>
      <c r="M92" s="110" t="s">
        <v>466</v>
      </c>
      <c r="N92" s="105" t="s">
        <v>463</v>
      </c>
      <c r="O92" s="111" t="s">
        <v>275</v>
      </c>
      <c r="P92" s="111" t="s">
        <v>146</v>
      </c>
    </row>
    <row r="93" spans="2:16" s="32" customFormat="1" ht="80.099999999999994" customHeight="1" x14ac:dyDescent="0.25">
      <c r="B93" s="26">
        <f t="shared" si="5"/>
        <v>11</v>
      </c>
      <c r="C93" s="105" t="s">
        <v>33</v>
      </c>
      <c r="D93" s="106" t="s">
        <v>34</v>
      </c>
      <c r="E93" s="105" t="s">
        <v>312</v>
      </c>
      <c r="F93" s="141" t="s">
        <v>542</v>
      </c>
      <c r="G93" s="105" t="s">
        <v>541</v>
      </c>
      <c r="H93" s="69" t="s">
        <v>459</v>
      </c>
      <c r="I93" s="107" t="s">
        <v>475</v>
      </c>
      <c r="J93" s="108">
        <v>20701201</v>
      </c>
      <c r="K93" s="108">
        <v>17596020.849999998</v>
      </c>
      <c r="L93" s="109" t="s">
        <v>461</v>
      </c>
      <c r="M93" s="110" t="s">
        <v>539</v>
      </c>
      <c r="N93" s="105" t="s">
        <v>467</v>
      </c>
      <c r="O93" s="100" t="s">
        <v>419</v>
      </c>
      <c r="P93" s="111" t="s">
        <v>146</v>
      </c>
    </row>
    <row r="94" spans="2:16" s="32" customFormat="1" ht="80.099999999999994" customHeight="1" x14ac:dyDescent="0.25">
      <c r="B94" s="26">
        <f t="shared" si="5"/>
        <v>12</v>
      </c>
      <c r="C94" s="105" t="s">
        <v>33</v>
      </c>
      <c r="D94" s="106" t="s">
        <v>34</v>
      </c>
      <c r="E94" s="105" t="s">
        <v>468</v>
      </c>
      <c r="F94" s="141" t="s">
        <v>552</v>
      </c>
      <c r="G94" s="105" t="s">
        <v>470</v>
      </c>
      <c r="H94" s="69" t="s">
        <v>459</v>
      </c>
      <c r="I94" s="107" t="s">
        <v>475</v>
      </c>
      <c r="J94" s="108">
        <v>23000000</v>
      </c>
      <c r="K94" s="108">
        <v>19550000</v>
      </c>
      <c r="L94" s="109" t="s">
        <v>461</v>
      </c>
      <c r="M94" s="110" t="s">
        <v>471</v>
      </c>
      <c r="N94" s="105" t="s">
        <v>467</v>
      </c>
      <c r="O94" s="111" t="s">
        <v>270</v>
      </c>
      <c r="P94" s="111" t="s">
        <v>146</v>
      </c>
    </row>
    <row r="95" spans="2:16" s="32" customFormat="1" ht="80.099999999999994" customHeight="1" x14ac:dyDescent="0.25">
      <c r="B95" s="26">
        <f t="shared" si="5"/>
        <v>13</v>
      </c>
      <c r="C95" s="105" t="s">
        <v>33</v>
      </c>
      <c r="D95" s="106" t="s">
        <v>34</v>
      </c>
      <c r="E95" s="105" t="s">
        <v>118</v>
      </c>
      <c r="F95" s="141" t="s">
        <v>553</v>
      </c>
      <c r="G95" s="105" t="s">
        <v>458</v>
      </c>
      <c r="H95" s="69" t="s">
        <v>459</v>
      </c>
      <c r="I95" s="107" t="s">
        <v>478</v>
      </c>
      <c r="J95" s="108">
        <v>22569050.117647063</v>
      </c>
      <c r="K95" s="108">
        <v>19183692.600000001</v>
      </c>
      <c r="L95" s="109" t="s">
        <v>461</v>
      </c>
      <c r="M95" s="110" t="s">
        <v>462</v>
      </c>
      <c r="N95" s="105" t="s">
        <v>463</v>
      </c>
      <c r="O95" s="111" t="s">
        <v>275</v>
      </c>
      <c r="P95" s="111" t="s">
        <v>146</v>
      </c>
    </row>
    <row r="96" spans="2:16" s="32" customFormat="1" ht="80.099999999999994" customHeight="1" x14ac:dyDescent="0.25">
      <c r="B96" s="26">
        <f t="shared" si="5"/>
        <v>14</v>
      </c>
      <c r="C96" s="105" t="s">
        <v>33</v>
      </c>
      <c r="D96" s="106" t="s">
        <v>34</v>
      </c>
      <c r="E96" s="105" t="s">
        <v>118</v>
      </c>
      <c r="F96" s="141" t="s">
        <v>479</v>
      </c>
      <c r="G96" s="105" t="s">
        <v>480</v>
      </c>
      <c r="H96" s="105" t="s">
        <v>459</v>
      </c>
      <c r="I96" s="107" t="s">
        <v>478</v>
      </c>
      <c r="J96" s="108">
        <v>10500000</v>
      </c>
      <c r="K96" s="108">
        <v>8925000</v>
      </c>
      <c r="L96" s="112" t="s">
        <v>461</v>
      </c>
      <c r="M96" s="110" t="s">
        <v>466</v>
      </c>
      <c r="N96" s="105" t="s">
        <v>463</v>
      </c>
      <c r="O96" s="111" t="s">
        <v>275</v>
      </c>
      <c r="P96" s="111" t="s">
        <v>146</v>
      </c>
    </row>
    <row r="97" spans="2:21" s="32" customFormat="1" ht="80.099999999999994" customHeight="1" x14ac:dyDescent="0.25">
      <c r="B97" s="26">
        <f t="shared" si="5"/>
        <v>15</v>
      </c>
      <c r="C97" s="27" t="s">
        <v>33</v>
      </c>
      <c r="D97" s="27" t="s">
        <v>34</v>
      </c>
      <c r="E97" s="27" t="s">
        <v>312</v>
      </c>
      <c r="F97" s="116" t="s">
        <v>544</v>
      </c>
      <c r="G97" s="27" t="s">
        <v>541</v>
      </c>
      <c r="H97" s="27" t="s">
        <v>459</v>
      </c>
      <c r="I97" s="27" t="s">
        <v>478</v>
      </c>
      <c r="J97" s="108">
        <v>14984921</v>
      </c>
      <c r="K97" s="108">
        <v>12737182.85</v>
      </c>
      <c r="L97" s="27" t="s">
        <v>461</v>
      </c>
      <c r="M97" s="27" t="s">
        <v>539</v>
      </c>
      <c r="N97" s="27" t="s">
        <v>467</v>
      </c>
      <c r="O97" s="100" t="s">
        <v>419</v>
      </c>
      <c r="P97" s="111" t="s">
        <v>146</v>
      </c>
    </row>
    <row r="98" spans="2:21" s="32" customFormat="1" ht="80.099999999999994" customHeight="1" x14ac:dyDescent="0.25">
      <c r="B98" s="26">
        <f t="shared" si="5"/>
        <v>16</v>
      </c>
      <c r="C98" s="105" t="s">
        <v>33</v>
      </c>
      <c r="D98" s="106" t="s">
        <v>34</v>
      </c>
      <c r="E98" s="105" t="s">
        <v>468</v>
      </c>
      <c r="F98" s="141" t="s">
        <v>554</v>
      </c>
      <c r="G98" s="105" t="s">
        <v>470</v>
      </c>
      <c r="H98" s="69" t="s">
        <v>459</v>
      </c>
      <c r="I98" s="107" t="s">
        <v>478</v>
      </c>
      <c r="J98" s="108">
        <v>9149467.0588235296</v>
      </c>
      <c r="K98" s="108">
        <v>7777047</v>
      </c>
      <c r="L98" s="109" t="s">
        <v>461</v>
      </c>
      <c r="M98" s="110" t="s">
        <v>471</v>
      </c>
      <c r="N98" s="105" t="s">
        <v>467</v>
      </c>
      <c r="O98" s="111" t="s">
        <v>270</v>
      </c>
      <c r="P98" s="111" t="s">
        <v>146</v>
      </c>
    </row>
    <row r="99" spans="2:21" s="32" customFormat="1" ht="80.099999999999994" customHeight="1" x14ac:dyDescent="0.25">
      <c r="B99" s="26">
        <f t="shared" si="5"/>
        <v>17</v>
      </c>
      <c r="C99" s="105" t="s">
        <v>33</v>
      </c>
      <c r="D99" s="106" t="s">
        <v>34</v>
      </c>
      <c r="E99" s="105" t="s">
        <v>118</v>
      </c>
      <c r="F99" s="141" t="s">
        <v>555</v>
      </c>
      <c r="G99" s="105" t="s">
        <v>458</v>
      </c>
      <c r="H99" s="69" t="s">
        <v>459</v>
      </c>
      <c r="I99" s="107" t="s">
        <v>481</v>
      </c>
      <c r="J99" s="108">
        <v>27873431</v>
      </c>
      <c r="K99" s="108">
        <v>23692416.349999998</v>
      </c>
      <c r="L99" s="109" t="s">
        <v>461</v>
      </c>
      <c r="M99" s="110" t="s">
        <v>462</v>
      </c>
      <c r="N99" s="105" t="s">
        <v>463</v>
      </c>
      <c r="O99" s="111" t="s">
        <v>275</v>
      </c>
      <c r="P99" s="111" t="s">
        <v>146</v>
      </c>
    </row>
    <row r="100" spans="2:21" s="32" customFormat="1" ht="80.099999999999994" customHeight="1" x14ac:dyDescent="0.25">
      <c r="B100" s="26">
        <f t="shared" si="5"/>
        <v>18</v>
      </c>
      <c r="C100" s="105" t="s">
        <v>33</v>
      </c>
      <c r="D100" s="106" t="s">
        <v>34</v>
      </c>
      <c r="E100" s="105" t="s">
        <v>118</v>
      </c>
      <c r="F100" s="141" t="s">
        <v>482</v>
      </c>
      <c r="G100" s="105" t="s">
        <v>483</v>
      </c>
      <c r="H100" s="69" t="s">
        <v>459</v>
      </c>
      <c r="I100" s="107" t="s">
        <v>481</v>
      </c>
      <c r="J100" s="108">
        <v>10500000</v>
      </c>
      <c r="K100" s="108">
        <v>8925000</v>
      </c>
      <c r="L100" s="109" t="s">
        <v>461</v>
      </c>
      <c r="M100" s="110" t="s">
        <v>466</v>
      </c>
      <c r="N100" s="105" t="s">
        <v>463</v>
      </c>
      <c r="O100" s="111" t="s">
        <v>275</v>
      </c>
      <c r="P100" s="111" t="s">
        <v>146</v>
      </c>
    </row>
    <row r="101" spans="2:21" s="32" customFormat="1" ht="80.099999999999994" customHeight="1" x14ac:dyDescent="0.25">
      <c r="B101" s="26">
        <f t="shared" si="5"/>
        <v>19</v>
      </c>
      <c r="C101" s="105" t="s">
        <v>33</v>
      </c>
      <c r="D101" s="106" t="s">
        <v>34</v>
      </c>
      <c r="E101" s="105" t="s">
        <v>312</v>
      </c>
      <c r="F101" s="141" t="s">
        <v>543</v>
      </c>
      <c r="G101" s="105" t="s">
        <v>541</v>
      </c>
      <c r="H101" s="69" t="s">
        <v>459</v>
      </c>
      <c r="I101" s="107" t="s">
        <v>481</v>
      </c>
      <c r="J101" s="108">
        <v>12938860</v>
      </c>
      <c r="K101" s="108">
        <v>10998031</v>
      </c>
      <c r="L101" s="109" t="s">
        <v>461</v>
      </c>
      <c r="M101" s="110" t="s">
        <v>539</v>
      </c>
      <c r="N101" s="105" t="s">
        <v>467</v>
      </c>
      <c r="O101" s="100" t="s">
        <v>419</v>
      </c>
      <c r="P101" s="111" t="s">
        <v>146</v>
      </c>
    </row>
    <row r="102" spans="2:21" s="32" customFormat="1" ht="80.099999999999994" customHeight="1" x14ac:dyDescent="0.25">
      <c r="B102" s="26">
        <f t="shared" si="5"/>
        <v>20</v>
      </c>
      <c r="C102" s="105" t="s">
        <v>33</v>
      </c>
      <c r="D102" s="106" t="s">
        <v>34</v>
      </c>
      <c r="E102" s="105" t="s">
        <v>468</v>
      </c>
      <c r="F102" s="141" t="s">
        <v>556</v>
      </c>
      <c r="G102" s="105" t="s">
        <v>470</v>
      </c>
      <c r="H102" s="69" t="s">
        <v>459</v>
      </c>
      <c r="I102" s="107" t="s">
        <v>481</v>
      </c>
      <c r="J102" s="108">
        <v>8000000</v>
      </c>
      <c r="K102" s="108">
        <v>6800000</v>
      </c>
      <c r="L102" s="109" t="s">
        <v>461</v>
      </c>
      <c r="M102" s="110" t="s">
        <v>471</v>
      </c>
      <c r="N102" s="105" t="s">
        <v>467</v>
      </c>
      <c r="O102" s="111" t="s">
        <v>270</v>
      </c>
      <c r="P102" s="111" t="s">
        <v>146</v>
      </c>
    </row>
    <row r="103" spans="2:21" s="70" customFormat="1" ht="80.099999999999994" customHeight="1" x14ac:dyDescent="0.25">
      <c r="B103" s="26">
        <f t="shared" si="5"/>
        <v>21</v>
      </c>
      <c r="C103" s="105" t="s">
        <v>33</v>
      </c>
      <c r="D103" s="106" t="s">
        <v>34</v>
      </c>
      <c r="E103" s="105" t="s">
        <v>118</v>
      </c>
      <c r="F103" s="141" t="s">
        <v>557</v>
      </c>
      <c r="G103" s="105" t="s">
        <v>458</v>
      </c>
      <c r="H103" s="69" t="s">
        <v>459</v>
      </c>
      <c r="I103" s="107" t="s">
        <v>484</v>
      </c>
      <c r="J103" s="108">
        <v>22374329.882352944</v>
      </c>
      <c r="K103" s="108">
        <v>19018180.400000002</v>
      </c>
      <c r="L103" s="109" t="s">
        <v>461</v>
      </c>
      <c r="M103" s="110" t="s">
        <v>462</v>
      </c>
      <c r="N103" s="105" t="s">
        <v>463</v>
      </c>
      <c r="O103" s="111" t="s">
        <v>275</v>
      </c>
      <c r="P103" s="111" t="s">
        <v>146</v>
      </c>
    </row>
    <row r="104" spans="2:21" s="32" customFormat="1" ht="80.099999999999994" customHeight="1" x14ac:dyDescent="0.25">
      <c r="B104" s="26">
        <f t="shared" si="5"/>
        <v>22</v>
      </c>
      <c r="C104" s="105" t="s">
        <v>33</v>
      </c>
      <c r="D104" s="106" t="s">
        <v>34</v>
      </c>
      <c r="E104" s="105" t="s">
        <v>118</v>
      </c>
      <c r="F104" s="141" t="s">
        <v>485</v>
      </c>
      <c r="G104" s="105" t="s">
        <v>486</v>
      </c>
      <c r="H104" s="69" t="s">
        <v>459</v>
      </c>
      <c r="I104" s="107" t="s">
        <v>484</v>
      </c>
      <c r="J104" s="108">
        <v>14000000</v>
      </c>
      <c r="K104" s="108">
        <v>11900000</v>
      </c>
      <c r="L104" s="109" t="s">
        <v>461</v>
      </c>
      <c r="M104" s="110" t="s">
        <v>466</v>
      </c>
      <c r="N104" s="105" t="s">
        <v>463</v>
      </c>
      <c r="O104" s="111" t="s">
        <v>275</v>
      </c>
      <c r="P104" s="111" t="s">
        <v>146</v>
      </c>
    </row>
    <row r="105" spans="2:21" s="32" customFormat="1" ht="80.099999999999994" customHeight="1" x14ac:dyDescent="0.25">
      <c r="B105" s="26">
        <f t="shared" si="5"/>
        <v>23</v>
      </c>
      <c r="C105" s="105" t="s">
        <v>33</v>
      </c>
      <c r="D105" s="106" t="s">
        <v>34</v>
      </c>
      <c r="E105" s="105" t="s">
        <v>312</v>
      </c>
      <c r="F105" s="141" t="s">
        <v>545</v>
      </c>
      <c r="G105" s="105" t="s">
        <v>541</v>
      </c>
      <c r="H105" s="69" t="s">
        <v>459</v>
      </c>
      <c r="I105" s="107" t="s">
        <v>484</v>
      </c>
      <c r="J105" s="108">
        <v>13171585</v>
      </c>
      <c r="K105" s="108">
        <v>11195847.25</v>
      </c>
      <c r="L105" s="109" t="s">
        <v>461</v>
      </c>
      <c r="M105" s="110" t="s">
        <v>539</v>
      </c>
      <c r="N105" s="105" t="s">
        <v>467</v>
      </c>
      <c r="O105" s="100" t="s">
        <v>419</v>
      </c>
      <c r="P105" s="111" t="s">
        <v>146</v>
      </c>
    </row>
    <row r="106" spans="2:21" s="32" customFormat="1" ht="80.099999999999994" customHeight="1" x14ac:dyDescent="0.25">
      <c r="B106" s="26">
        <f t="shared" si="5"/>
        <v>24</v>
      </c>
      <c r="C106" s="105" t="s">
        <v>33</v>
      </c>
      <c r="D106" s="106" t="s">
        <v>34</v>
      </c>
      <c r="E106" s="105" t="s">
        <v>468</v>
      </c>
      <c r="F106" s="141" t="s">
        <v>558</v>
      </c>
      <c r="G106" s="105" t="s">
        <v>470</v>
      </c>
      <c r="H106" s="69" t="s">
        <v>459</v>
      </c>
      <c r="I106" s="107" t="s">
        <v>484</v>
      </c>
      <c r="J106" s="108">
        <v>7912200</v>
      </c>
      <c r="K106" s="108">
        <v>6725370</v>
      </c>
      <c r="L106" s="109" t="s">
        <v>461</v>
      </c>
      <c r="M106" s="110" t="s">
        <v>471</v>
      </c>
      <c r="N106" s="105" t="s">
        <v>467</v>
      </c>
      <c r="O106" s="111" t="s">
        <v>270</v>
      </c>
      <c r="P106" s="111" t="s">
        <v>146</v>
      </c>
    </row>
    <row r="107" spans="2:21" s="35" customFormat="1" ht="80.099999999999994" customHeight="1" x14ac:dyDescent="0.25">
      <c r="B107" s="66">
        <v>24</v>
      </c>
      <c r="C107" s="3" t="s">
        <v>33</v>
      </c>
      <c r="D107" s="3" t="s">
        <v>34</v>
      </c>
      <c r="E107" s="3" t="s">
        <v>547</v>
      </c>
      <c r="F107" s="142"/>
      <c r="G107" s="3"/>
      <c r="H107" s="3"/>
      <c r="I107" s="3"/>
      <c r="J107" s="67">
        <f>SUM(J83:J106)</f>
        <v>523361915</v>
      </c>
      <c r="K107" s="67">
        <f>SUM(K83:K106)</f>
        <v>444857627.75000006</v>
      </c>
      <c r="L107" s="3"/>
      <c r="M107" s="3"/>
      <c r="N107" s="3"/>
      <c r="O107" s="48"/>
      <c r="P107" s="49"/>
    </row>
    <row r="108" spans="2:21" s="70" customFormat="1" ht="80.099999999999994" hidden="1" customHeight="1" x14ac:dyDescent="0.25">
      <c r="B108" s="68">
        <v>1</v>
      </c>
      <c r="C108" s="69" t="s">
        <v>35</v>
      </c>
      <c r="D108" s="69" t="s">
        <v>175</v>
      </c>
      <c r="E108" s="69" t="s">
        <v>176</v>
      </c>
      <c r="F108" s="121" t="s">
        <v>181</v>
      </c>
      <c r="G108" s="121" t="s">
        <v>189</v>
      </c>
      <c r="H108" s="122" t="s">
        <v>182</v>
      </c>
      <c r="I108" s="122" t="s">
        <v>182</v>
      </c>
      <c r="J108" s="114">
        <v>5000000</v>
      </c>
      <c r="K108" s="114">
        <v>4038757.4427639404</v>
      </c>
      <c r="L108" s="123" t="s">
        <v>183</v>
      </c>
      <c r="M108" s="122"/>
      <c r="N108" s="122" t="s">
        <v>50</v>
      </c>
      <c r="O108" s="83">
        <v>45575</v>
      </c>
      <c r="P108" s="83">
        <v>45626</v>
      </c>
      <c r="R108" s="71"/>
      <c r="S108" s="71"/>
      <c r="T108" s="71"/>
      <c r="U108" s="71"/>
    </row>
    <row r="109" spans="2:21" s="32" customFormat="1" ht="80.099999999999994" hidden="1" customHeight="1" x14ac:dyDescent="0.25">
      <c r="B109" s="68">
        <f t="shared" ref="B109:B136" si="6">B108+1</f>
        <v>2</v>
      </c>
      <c r="C109" s="27" t="s">
        <v>35</v>
      </c>
      <c r="D109" s="27" t="s">
        <v>175</v>
      </c>
      <c r="E109" s="27" t="s">
        <v>176</v>
      </c>
      <c r="F109" s="85" t="s">
        <v>190</v>
      </c>
      <c r="G109" s="85" t="s">
        <v>191</v>
      </c>
      <c r="H109" s="84" t="s">
        <v>178</v>
      </c>
      <c r="I109" s="84" t="s">
        <v>182</v>
      </c>
      <c r="J109" s="113">
        <v>10027862.580613147</v>
      </c>
      <c r="K109" s="114">
        <v>5091319.608</v>
      </c>
      <c r="L109" s="115" t="s">
        <v>49</v>
      </c>
      <c r="M109" s="84" t="s">
        <v>192</v>
      </c>
      <c r="N109" s="84" t="s">
        <v>50</v>
      </c>
      <c r="O109" s="83">
        <v>45575</v>
      </c>
      <c r="P109" s="82">
        <v>45636</v>
      </c>
      <c r="R109" s="65"/>
      <c r="S109" s="65"/>
      <c r="T109" s="65"/>
      <c r="U109" s="65"/>
    </row>
    <row r="110" spans="2:21" s="32" customFormat="1" ht="80.099999999999994" hidden="1" customHeight="1" x14ac:dyDescent="0.25">
      <c r="B110" s="68">
        <f t="shared" si="6"/>
        <v>3</v>
      </c>
      <c r="C110" s="27" t="s">
        <v>35</v>
      </c>
      <c r="D110" s="27" t="s">
        <v>175</v>
      </c>
      <c r="E110" s="27" t="s">
        <v>176</v>
      </c>
      <c r="F110" s="85" t="s">
        <v>188</v>
      </c>
      <c r="G110" s="85" t="s">
        <v>193</v>
      </c>
      <c r="H110" s="84" t="s">
        <v>178</v>
      </c>
      <c r="I110" s="85" t="s">
        <v>179</v>
      </c>
      <c r="J110" s="113">
        <v>12533864.705882352</v>
      </c>
      <c r="K110" s="114">
        <v>10653785</v>
      </c>
      <c r="L110" s="115" t="s">
        <v>49</v>
      </c>
      <c r="M110" s="87" t="s">
        <v>194</v>
      </c>
      <c r="N110" s="85" t="s">
        <v>59</v>
      </c>
      <c r="O110" s="83">
        <v>45580</v>
      </c>
      <c r="P110" s="82">
        <v>45641</v>
      </c>
      <c r="R110" s="65"/>
      <c r="S110" s="65"/>
      <c r="T110" s="65"/>
      <c r="U110" s="65"/>
    </row>
    <row r="111" spans="2:21" s="32" customFormat="1" ht="80.099999999999994" hidden="1" customHeight="1" x14ac:dyDescent="0.25">
      <c r="B111" s="68">
        <f t="shared" si="6"/>
        <v>4</v>
      </c>
      <c r="C111" s="27" t="s">
        <v>35</v>
      </c>
      <c r="D111" s="27" t="s">
        <v>175</v>
      </c>
      <c r="E111" s="27" t="s">
        <v>176</v>
      </c>
      <c r="F111" s="84" t="s">
        <v>195</v>
      </c>
      <c r="G111" s="84" t="s">
        <v>196</v>
      </c>
      <c r="H111" s="84" t="s">
        <v>178</v>
      </c>
      <c r="I111" s="84" t="s">
        <v>182</v>
      </c>
      <c r="J111" s="113">
        <v>15878718.24</v>
      </c>
      <c r="K111" s="114">
        <v>12827188.23</v>
      </c>
      <c r="L111" s="116" t="s">
        <v>183</v>
      </c>
      <c r="M111" s="87" t="s">
        <v>197</v>
      </c>
      <c r="N111" s="84" t="s">
        <v>50</v>
      </c>
      <c r="O111" s="83">
        <v>45583</v>
      </c>
      <c r="P111" s="82">
        <v>45644</v>
      </c>
      <c r="R111" s="65"/>
      <c r="S111" s="65"/>
      <c r="T111" s="65"/>
      <c r="U111" s="65"/>
    </row>
    <row r="112" spans="2:21" s="70" customFormat="1" ht="80.099999999999994" hidden="1" customHeight="1" x14ac:dyDescent="0.25">
      <c r="B112" s="68">
        <f t="shared" si="6"/>
        <v>5</v>
      </c>
      <c r="C112" s="27" t="s">
        <v>35</v>
      </c>
      <c r="D112" s="27" t="s">
        <v>175</v>
      </c>
      <c r="E112" s="27" t="s">
        <v>176</v>
      </c>
      <c r="F112" s="84" t="s">
        <v>198</v>
      </c>
      <c r="G112" s="84" t="s">
        <v>199</v>
      </c>
      <c r="H112" s="84" t="s">
        <v>178</v>
      </c>
      <c r="I112" s="84" t="s">
        <v>182</v>
      </c>
      <c r="J112" s="113">
        <v>4178610.88</v>
      </c>
      <c r="K112" s="114">
        <v>3375575.96</v>
      </c>
      <c r="L112" s="116" t="s">
        <v>183</v>
      </c>
      <c r="M112" s="84" t="s">
        <v>200</v>
      </c>
      <c r="N112" s="84" t="s">
        <v>50</v>
      </c>
      <c r="O112" s="83">
        <v>45583</v>
      </c>
      <c r="P112" s="82">
        <v>45644</v>
      </c>
      <c r="R112" s="71"/>
      <c r="S112" s="71"/>
      <c r="T112" s="71"/>
      <c r="U112" s="71"/>
    </row>
    <row r="113" spans="2:21" s="32" customFormat="1" ht="80.099999999999994" hidden="1" customHeight="1" x14ac:dyDescent="0.25">
      <c r="B113" s="68">
        <f t="shared" si="6"/>
        <v>6</v>
      </c>
      <c r="C113" s="27" t="s">
        <v>35</v>
      </c>
      <c r="D113" s="27" t="s">
        <v>175</v>
      </c>
      <c r="E113" s="27" t="s">
        <v>176</v>
      </c>
      <c r="F113" s="84" t="s">
        <v>201</v>
      </c>
      <c r="G113" s="84" t="s">
        <v>202</v>
      </c>
      <c r="H113" s="84" t="s">
        <v>178</v>
      </c>
      <c r="I113" s="84" t="s">
        <v>182</v>
      </c>
      <c r="J113" s="113">
        <v>10028662.060000001</v>
      </c>
      <c r="K113" s="114">
        <v>8101381.0899999999</v>
      </c>
      <c r="L113" s="116" t="s">
        <v>183</v>
      </c>
      <c r="M113" s="84" t="s">
        <v>203</v>
      </c>
      <c r="N113" s="84" t="s">
        <v>50</v>
      </c>
      <c r="O113" s="83">
        <v>45583</v>
      </c>
      <c r="P113" s="82">
        <v>45644</v>
      </c>
      <c r="R113" s="65"/>
      <c r="S113" s="65"/>
      <c r="T113" s="65"/>
      <c r="U113" s="65"/>
    </row>
    <row r="114" spans="2:21" s="32" customFormat="1" ht="80.099999999999994" hidden="1" customHeight="1" x14ac:dyDescent="0.25">
      <c r="B114" s="68">
        <f t="shared" si="6"/>
        <v>7</v>
      </c>
      <c r="C114" s="27" t="s">
        <v>35</v>
      </c>
      <c r="D114" s="27" t="s">
        <v>175</v>
      </c>
      <c r="E114" s="27" t="s">
        <v>176</v>
      </c>
      <c r="F114" s="85" t="s">
        <v>184</v>
      </c>
      <c r="G114" s="85" t="s">
        <v>204</v>
      </c>
      <c r="H114" s="84" t="s">
        <v>178</v>
      </c>
      <c r="I114" s="84" t="s">
        <v>182</v>
      </c>
      <c r="J114" s="113">
        <v>8880382.2060018219</v>
      </c>
      <c r="K114" s="114">
        <v>7173773.9159660004</v>
      </c>
      <c r="L114" s="116" t="s">
        <v>183</v>
      </c>
      <c r="M114" s="87" t="s">
        <v>248</v>
      </c>
      <c r="N114" s="84" t="s">
        <v>50</v>
      </c>
      <c r="O114" s="83">
        <v>45583</v>
      </c>
      <c r="P114" s="82">
        <v>45644</v>
      </c>
      <c r="R114" s="65"/>
      <c r="S114" s="65"/>
      <c r="T114" s="65"/>
      <c r="U114" s="65"/>
    </row>
    <row r="115" spans="2:21" s="32" customFormat="1" ht="80.099999999999994" hidden="1" customHeight="1" x14ac:dyDescent="0.25">
      <c r="B115" s="68">
        <f t="shared" si="6"/>
        <v>8</v>
      </c>
      <c r="C115" s="27" t="s">
        <v>35</v>
      </c>
      <c r="D115" s="27" t="s">
        <v>175</v>
      </c>
      <c r="E115" s="27" t="s">
        <v>176</v>
      </c>
      <c r="F115" s="85" t="s">
        <v>184</v>
      </c>
      <c r="G115" s="85" t="s">
        <v>205</v>
      </c>
      <c r="H115" s="84" t="s">
        <v>178</v>
      </c>
      <c r="I115" s="84" t="s">
        <v>182</v>
      </c>
      <c r="J115" s="113">
        <v>5348621.6177190142</v>
      </c>
      <c r="K115" s="114">
        <v>4320737.1824000003</v>
      </c>
      <c r="L115" s="116" t="s">
        <v>183</v>
      </c>
      <c r="M115" s="87" t="s">
        <v>206</v>
      </c>
      <c r="N115" s="84" t="s">
        <v>50</v>
      </c>
      <c r="O115" s="83">
        <v>45583</v>
      </c>
      <c r="P115" s="82">
        <v>45644</v>
      </c>
      <c r="R115" s="65"/>
      <c r="S115" s="65"/>
      <c r="T115" s="65"/>
      <c r="U115" s="65"/>
    </row>
    <row r="116" spans="2:21" s="32" customFormat="1" ht="80.099999999999994" hidden="1" customHeight="1" x14ac:dyDescent="0.25">
      <c r="B116" s="68">
        <f t="shared" si="6"/>
        <v>9</v>
      </c>
      <c r="C116" s="27" t="s">
        <v>35</v>
      </c>
      <c r="D116" s="27" t="s">
        <v>175</v>
      </c>
      <c r="E116" s="27" t="s">
        <v>176</v>
      </c>
      <c r="F116" s="85" t="s">
        <v>207</v>
      </c>
      <c r="G116" s="85" t="s">
        <v>208</v>
      </c>
      <c r="H116" s="84" t="s">
        <v>178</v>
      </c>
      <c r="I116" s="84" t="s">
        <v>182</v>
      </c>
      <c r="J116" s="113">
        <v>9277371.7599999998</v>
      </c>
      <c r="K116" s="114">
        <v>7264398.5499999998</v>
      </c>
      <c r="L116" s="116" t="s">
        <v>183</v>
      </c>
      <c r="M116" s="84" t="s">
        <v>209</v>
      </c>
      <c r="N116" s="85" t="s">
        <v>50</v>
      </c>
      <c r="O116" s="83">
        <v>45583</v>
      </c>
      <c r="P116" s="82">
        <v>45644</v>
      </c>
      <c r="R116" s="65"/>
      <c r="S116" s="65"/>
      <c r="T116" s="65"/>
      <c r="U116" s="65"/>
    </row>
    <row r="117" spans="2:21" s="32" customFormat="1" ht="80.099999999999994" hidden="1" customHeight="1" x14ac:dyDescent="0.25">
      <c r="B117" s="68">
        <f t="shared" si="6"/>
        <v>10</v>
      </c>
      <c r="C117" s="27" t="s">
        <v>35</v>
      </c>
      <c r="D117" s="27" t="s">
        <v>175</v>
      </c>
      <c r="E117" s="27" t="s">
        <v>176</v>
      </c>
      <c r="F117" s="85" t="s">
        <v>210</v>
      </c>
      <c r="G117" s="85" t="s">
        <v>211</v>
      </c>
      <c r="H117" s="84" t="s">
        <v>178</v>
      </c>
      <c r="I117" s="85" t="s">
        <v>179</v>
      </c>
      <c r="J117" s="113">
        <v>8355909.4117647056</v>
      </c>
      <c r="K117" s="114">
        <v>7102523</v>
      </c>
      <c r="L117" s="115" t="s">
        <v>49</v>
      </c>
      <c r="M117" s="84" t="s">
        <v>212</v>
      </c>
      <c r="N117" s="85" t="s">
        <v>50</v>
      </c>
      <c r="O117" s="83">
        <v>45583</v>
      </c>
      <c r="P117" s="82">
        <v>45644</v>
      </c>
      <c r="R117" s="65"/>
      <c r="S117" s="65"/>
      <c r="T117" s="65"/>
      <c r="U117" s="65"/>
    </row>
    <row r="118" spans="2:21" s="32" customFormat="1" ht="80.099999999999994" hidden="1" customHeight="1" x14ac:dyDescent="0.25">
      <c r="B118" s="68">
        <f t="shared" si="6"/>
        <v>11</v>
      </c>
      <c r="C118" s="27" t="s">
        <v>35</v>
      </c>
      <c r="D118" s="27" t="s">
        <v>175</v>
      </c>
      <c r="E118" s="27" t="s">
        <v>176</v>
      </c>
      <c r="F118" s="85" t="s">
        <v>210</v>
      </c>
      <c r="G118" s="87" t="s">
        <v>213</v>
      </c>
      <c r="H118" s="84" t="s">
        <v>178</v>
      </c>
      <c r="I118" s="84" t="s">
        <v>182</v>
      </c>
      <c r="J118" s="113">
        <v>25178117.342003968</v>
      </c>
      <c r="K118" s="114">
        <v>12783366.216123788</v>
      </c>
      <c r="L118" s="115" t="s">
        <v>49</v>
      </c>
      <c r="M118" s="84" t="s">
        <v>214</v>
      </c>
      <c r="N118" s="84" t="s">
        <v>59</v>
      </c>
      <c r="O118" s="83">
        <v>45583</v>
      </c>
      <c r="P118" s="82">
        <v>45644</v>
      </c>
      <c r="R118" s="65"/>
      <c r="S118" s="65"/>
      <c r="T118" s="65"/>
      <c r="U118" s="65"/>
    </row>
    <row r="119" spans="2:21" s="32" customFormat="1" ht="80.099999999999994" hidden="1" customHeight="1" x14ac:dyDescent="0.25">
      <c r="B119" s="68">
        <f t="shared" si="6"/>
        <v>12</v>
      </c>
      <c r="C119" s="27" t="s">
        <v>35</v>
      </c>
      <c r="D119" s="27" t="s">
        <v>175</v>
      </c>
      <c r="E119" s="27" t="s">
        <v>176</v>
      </c>
      <c r="F119" s="84" t="s">
        <v>187</v>
      </c>
      <c r="G119" s="84" t="s">
        <v>249</v>
      </c>
      <c r="H119" s="84" t="s">
        <v>178</v>
      </c>
      <c r="I119" s="84" t="s">
        <v>182</v>
      </c>
      <c r="J119" s="113">
        <v>58495873.411139995</v>
      </c>
      <c r="K119" s="114">
        <v>29699367.880000006</v>
      </c>
      <c r="L119" s="116" t="s">
        <v>49</v>
      </c>
      <c r="M119" s="86" t="s">
        <v>250</v>
      </c>
      <c r="N119" s="84" t="s">
        <v>50</v>
      </c>
      <c r="O119" s="83">
        <v>45583</v>
      </c>
      <c r="P119" s="82">
        <v>45644</v>
      </c>
      <c r="R119" s="65"/>
      <c r="S119" s="65"/>
      <c r="T119" s="65"/>
      <c r="U119" s="65"/>
    </row>
    <row r="120" spans="2:21" s="32" customFormat="1" ht="80.099999999999994" hidden="1" customHeight="1" x14ac:dyDescent="0.25">
      <c r="B120" s="68">
        <f t="shared" si="6"/>
        <v>13</v>
      </c>
      <c r="C120" s="27" t="s">
        <v>35</v>
      </c>
      <c r="D120" s="27" t="s">
        <v>175</v>
      </c>
      <c r="E120" s="27" t="s">
        <v>176</v>
      </c>
      <c r="F120" s="84" t="s">
        <v>215</v>
      </c>
      <c r="G120" s="84" t="s">
        <v>216</v>
      </c>
      <c r="H120" s="84" t="s">
        <v>178</v>
      </c>
      <c r="I120" s="84" t="s">
        <v>182</v>
      </c>
      <c r="J120" s="113">
        <v>3409473.18</v>
      </c>
      <c r="K120" s="114">
        <v>1731048.65</v>
      </c>
      <c r="L120" s="116" t="s">
        <v>49</v>
      </c>
      <c r="M120" s="87" t="s">
        <v>217</v>
      </c>
      <c r="N120" s="85" t="s">
        <v>186</v>
      </c>
      <c r="O120" s="83">
        <v>45583</v>
      </c>
      <c r="P120" s="82">
        <v>45642</v>
      </c>
      <c r="R120" s="65"/>
      <c r="S120" s="65"/>
      <c r="T120" s="65"/>
      <c r="U120" s="65"/>
    </row>
    <row r="121" spans="2:21" s="32" customFormat="1" ht="80.099999999999994" hidden="1" customHeight="1" x14ac:dyDescent="0.25">
      <c r="B121" s="68">
        <f t="shared" si="6"/>
        <v>14</v>
      </c>
      <c r="C121" s="27" t="s">
        <v>35</v>
      </c>
      <c r="D121" s="27" t="s">
        <v>175</v>
      </c>
      <c r="E121" s="27" t="s">
        <v>176</v>
      </c>
      <c r="F121" s="84" t="s">
        <v>218</v>
      </c>
      <c r="G121" s="84" t="s">
        <v>251</v>
      </c>
      <c r="H121" s="84" t="s">
        <v>178</v>
      </c>
      <c r="I121" s="85" t="s">
        <v>179</v>
      </c>
      <c r="J121" s="113">
        <v>50311266.912965707</v>
      </c>
      <c r="K121" s="114">
        <v>25003184.370000001</v>
      </c>
      <c r="L121" s="28" t="s">
        <v>49</v>
      </c>
      <c r="M121" s="84" t="s">
        <v>219</v>
      </c>
      <c r="N121" s="85" t="s">
        <v>50</v>
      </c>
      <c r="O121" s="83">
        <v>45587</v>
      </c>
      <c r="P121" s="82">
        <v>45642</v>
      </c>
      <c r="R121" s="65"/>
      <c r="S121" s="65"/>
      <c r="T121" s="65"/>
      <c r="U121" s="65"/>
    </row>
    <row r="122" spans="2:21" s="32" customFormat="1" ht="80.099999999999994" hidden="1" customHeight="1" x14ac:dyDescent="0.25">
      <c r="B122" s="68">
        <f t="shared" si="6"/>
        <v>15</v>
      </c>
      <c r="C122" s="27" t="s">
        <v>35</v>
      </c>
      <c r="D122" s="27" t="s">
        <v>175</v>
      </c>
      <c r="E122" s="27" t="s">
        <v>176</v>
      </c>
      <c r="F122" s="84" t="s">
        <v>218</v>
      </c>
      <c r="G122" s="84" t="s">
        <v>252</v>
      </c>
      <c r="H122" s="84" t="s">
        <v>178</v>
      </c>
      <c r="I122" s="85" t="s">
        <v>180</v>
      </c>
      <c r="J122" s="113">
        <v>8369908.3409715854</v>
      </c>
      <c r="K122" s="114">
        <v>1826314</v>
      </c>
      <c r="L122" s="28" t="s">
        <v>49</v>
      </c>
      <c r="M122" s="88" t="s">
        <v>219</v>
      </c>
      <c r="N122" s="85" t="s">
        <v>50</v>
      </c>
      <c r="O122" s="83">
        <v>45587</v>
      </c>
      <c r="P122" s="82">
        <v>45642</v>
      </c>
      <c r="R122" s="65"/>
      <c r="S122" s="65"/>
      <c r="T122" s="65"/>
      <c r="U122" s="65"/>
    </row>
    <row r="123" spans="2:21" s="32" customFormat="1" ht="80.099999999999994" hidden="1" customHeight="1" x14ac:dyDescent="0.25">
      <c r="B123" s="68">
        <f t="shared" si="6"/>
        <v>16</v>
      </c>
      <c r="C123" s="27" t="s">
        <v>35</v>
      </c>
      <c r="D123" s="27" t="s">
        <v>175</v>
      </c>
      <c r="E123" s="27" t="s">
        <v>176</v>
      </c>
      <c r="F123" s="84" t="s">
        <v>177</v>
      </c>
      <c r="G123" s="84" t="s">
        <v>220</v>
      </c>
      <c r="H123" s="84" t="s">
        <v>178</v>
      </c>
      <c r="I123" s="85" t="s">
        <v>179</v>
      </c>
      <c r="J123" s="113">
        <v>13536574.117647059</v>
      </c>
      <c r="K123" s="114">
        <v>11506088</v>
      </c>
      <c r="L123" s="116" t="s">
        <v>49</v>
      </c>
      <c r="M123" s="84" t="s">
        <v>221</v>
      </c>
      <c r="N123" s="85" t="s">
        <v>50</v>
      </c>
      <c r="O123" s="83">
        <v>45595</v>
      </c>
      <c r="P123" s="82">
        <v>45656</v>
      </c>
      <c r="R123" s="65"/>
      <c r="S123" s="65"/>
      <c r="T123" s="65"/>
      <c r="U123" s="65"/>
    </row>
    <row r="124" spans="2:21" s="32" customFormat="1" ht="80.099999999999994" hidden="1" customHeight="1" x14ac:dyDescent="0.25">
      <c r="B124" s="68">
        <f t="shared" si="6"/>
        <v>17</v>
      </c>
      <c r="C124" s="27" t="s">
        <v>35</v>
      </c>
      <c r="D124" s="27" t="s">
        <v>175</v>
      </c>
      <c r="E124" s="27" t="s">
        <v>176</v>
      </c>
      <c r="F124" s="84" t="s">
        <v>177</v>
      </c>
      <c r="G124" s="84" t="s">
        <v>220</v>
      </c>
      <c r="H124" s="84" t="s">
        <v>178</v>
      </c>
      <c r="I124" s="85" t="s">
        <v>180</v>
      </c>
      <c r="J124" s="113">
        <v>2259875</v>
      </c>
      <c r="K124" s="114">
        <v>903950</v>
      </c>
      <c r="L124" s="116" t="s">
        <v>49</v>
      </c>
      <c r="M124" s="89" t="s">
        <v>221</v>
      </c>
      <c r="N124" s="85" t="s">
        <v>50</v>
      </c>
      <c r="O124" s="83">
        <v>45595</v>
      </c>
      <c r="P124" s="82">
        <v>45656</v>
      </c>
      <c r="R124" s="65"/>
      <c r="S124" s="65"/>
      <c r="T124" s="65"/>
      <c r="U124" s="65"/>
    </row>
    <row r="125" spans="2:21" s="32" customFormat="1" ht="80.099999999999994" hidden="1" customHeight="1" x14ac:dyDescent="0.25">
      <c r="B125" s="68">
        <f t="shared" si="6"/>
        <v>18</v>
      </c>
      <c r="C125" s="27" t="s">
        <v>35</v>
      </c>
      <c r="D125" s="27" t="s">
        <v>175</v>
      </c>
      <c r="E125" s="27" t="s">
        <v>176</v>
      </c>
      <c r="F125" s="85" t="s">
        <v>207</v>
      </c>
      <c r="G125" s="85" t="s">
        <v>222</v>
      </c>
      <c r="H125" s="84" t="s">
        <v>178</v>
      </c>
      <c r="I125" s="84" t="s">
        <v>182</v>
      </c>
      <c r="J125" s="113">
        <v>1337156.0294297531</v>
      </c>
      <c r="K125" s="114">
        <v>1080184.5456000001</v>
      </c>
      <c r="L125" s="116" t="s">
        <v>183</v>
      </c>
      <c r="M125" s="87" t="s">
        <v>223</v>
      </c>
      <c r="N125" s="85" t="s">
        <v>50</v>
      </c>
      <c r="O125" s="83">
        <v>45595</v>
      </c>
      <c r="P125" s="82">
        <v>45688</v>
      </c>
      <c r="R125" s="65"/>
      <c r="S125" s="65"/>
      <c r="T125" s="65"/>
      <c r="U125" s="65"/>
    </row>
    <row r="126" spans="2:21" s="32" customFormat="1" ht="80.099999999999994" hidden="1" customHeight="1" x14ac:dyDescent="0.25">
      <c r="B126" s="68">
        <f t="shared" si="6"/>
        <v>19</v>
      </c>
      <c r="C126" s="27" t="s">
        <v>35</v>
      </c>
      <c r="D126" s="27" t="s">
        <v>175</v>
      </c>
      <c r="E126" s="27" t="s">
        <v>176</v>
      </c>
      <c r="F126" s="85" t="s">
        <v>224</v>
      </c>
      <c r="G126" s="85" t="s">
        <v>225</v>
      </c>
      <c r="H126" s="84" t="s">
        <v>178</v>
      </c>
      <c r="I126" s="84" t="s">
        <v>182</v>
      </c>
      <c r="J126" s="113">
        <v>17548761.43900191</v>
      </c>
      <c r="K126" s="114">
        <v>8909810.0640000012</v>
      </c>
      <c r="L126" s="115" t="s">
        <v>49</v>
      </c>
      <c r="M126" s="87" t="s">
        <v>226</v>
      </c>
      <c r="N126" s="84" t="s">
        <v>59</v>
      </c>
      <c r="O126" s="83">
        <v>45595</v>
      </c>
      <c r="P126" s="82">
        <v>45641</v>
      </c>
      <c r="R126" s="65"/>
      <c r="S126" s="65"/>
      <c r="T126" s="65"/>
      <c r="U126" s="65"/>
    </row>
    <row r="127" spans="2:21" s="32" customFormat="1" ht="80.099999999999994" hidden="1" customHeight="1" x14ac:dyDescent="0.25">
      <c r="B127" s="68">
        <f t="shared" si="6"/>
        <v>20</v>
      </c>
      <c r="C127" s="27" t="s">
        <v>35</v>
      </c>
      <c r="D127" s="27" t="s">
        <v>175</v>
      </c>
      <c r="E127" s="27" t="s">
        <v>176</v>
      </c>
      <c r="F127" s="85" t="s">
        <v>210</v>
      </c>
      <c r="G127" s="85" t="s">
        <v>227</v>
      </c>
      <c r="H127" s="84" t="s">
        <v>178</v>
      </c>
      <c r="I127" s="84" t="s">
        <v>182</v>
      </c>
      <c r="J127" s="113">
        <v>58495873.411139995</v>
      </c>
      <c r="K127" s="114">
        <v>29699367.880000006</v>
      </c>
      <c r="L127" s="115" t="s">
        <v>49</v>
      </c>
      <c r="M127" s="87" t="s">
        <v>228</v>
      </c>
      <c r="N127" s="84" t="s">
        <v>50</v>
      </c>
      <c r="O127" s="83">
        <v>45595</v>
      </c>
      <c r="P127" s="82">
        <v>45641</v>
      </c>
      <c r="R127" s="65"/>
      <c r="S127" s="65"/>
      <c r="T127" s="65"/>
      <c r="U127" s="65"/>
    </row>
    <row r="128" spans="2:21" s="32" customFormat="1" ht="80.099999999999994" hidden="1" customHeight="1" x14ac:dyDescent="0.25">
      <c r="B128" s="68">
        <f t="shared" si="6"/>
        <v>21</v>
      </c>
      <c r="C128" s="27" t="s">
        <v>35</v>
      </c>
      <c r="D128" s="27" t="s">
        <v>175</v>
      </c>
      <c r="E128" s="27" t="s">
        <v>176</v>
      </c>
      <c r="F128" s="85" t="s">
        <v>210</v>
      </c>
      <c r="G128" s="85" t="s">
        <v>229</v>
      </c>
      <c r="H128" s="84" t="s">
        <v>178</v>
      </c>
      <c r="I128" s="84" t="s">
        <v>182</v>
      </c>
      <c r="J128" s="113">
        <v>26740971.393340565</v>
      </c>
      <c r="K128" s="114">
        <v>13576854.288000001</v>
      </c>
      <c r="L128" s="115" t="s">
        <v>49</v>
      </c>
      <c r="M128" s="87" t="s">
        <v>230</v>
      </c>
      <c r="N128" s="84" t="s">
        <v>50</v>
      </c>
      <c r="O128" s="83">
        <v>45595</v>
      </c>
      <c r="P128" s="82">
        <v>45641</v>
      </c>
      <c r="R128" s="65"/>
      <c r="S128" s="65"/>
      <c r="T128" s="65"/>
      <c r="U128" s="65"/>
    </row>
    <row r="129" spans="2:21" s="32" customFormat="1" ht="80.099999999999994" hidden="1" customHeight="1" x14ac:dyDescent="0.25">
      <c r="B129" s="68">
        <f t="shared" si="6"/>
        <v>22</v>
      </c>
      <c r="C129" s="27" t="s">
        <v>35</v>
      </c>
      <c r="D129" s="27" t="s">
        <v>175</v>
      </c>
      <c r="E129" s="27" t="s">
        <v>176</v>
      </c>
      <c r="F129" s="84" t="s">
        <v>187</v>
      </c>
      <c r="G129" s="84" t="s">
        <v>231</v>
      </c>
      <c r="H129" s="84" t="s">
        <v>178</v>
      </c>
      <c r="I129" s="85" t="s">
        <v>179</v>
      </c>
      <c r="J129" s="113">
        <v>14398311</v>
      </c>
      <c r="K129" s="114">
        <v>12238564.350000001</v>
      </c>
      <c r="L129" s="116" t="s">
        <v>49</v>
      </c>
      <c r="M129" s="90" t="s">
        <v>232</v>
      </c>
      <c r="N129" s="85" t="s">
        <v>50</v>
      </c>
      <c r="O129" s="83">
        <v>45595</v>
      </c>
      <c r="P129" s="82">
        <v>45641</v>
      </c>
      <c r="R129" s="65"/>
      <c r="S129" s="65"/>
      <c r="T129" s="65"/>
      <c r="U129" s="65"/>
    </row>
    <row r="130" spans="2:21" s="32" customFormat="1" ht="80.099999999999994" hidden="1" customHeight="1" x14ac:dyDescent="0.25">
      <c r="B130" s="68">
        <f t="shared" si="6"/>
        <v>23</v>
      </c>
      <c r="C130" s="27" t="s">
        <v>35</v>
      </c>
      <c r="D130" s="27" t="s">
        <v>175</v>
      </c>
      <c r="E130" s="27" t="s">
        <v>176</v>
      </c>
      <c r="F130" s="84" t="s">
        <v>233</v>
      </c>
      <c r="G130" s="84" t="s">
        <v>234</v>
      </c>
      <c r="H130" s="84" t="s">
        <v>178</v>
      </c>
      <c r="I130" s="85" t="s">
        <v>179</v>
      </c>
      <c r="J130" s="113">
        <v>5139477.6470588231</v>
      </c>
      <c r="K130" s="114">
        <v>4368556</v>
      </c>
      <c r="L130" s="116" t="s">
        <v>49</v>
      </c>
      <c r="M130" s="86" t="s">
        <v>235</v>
      </c>
      <c r="N130" s="85" t="s">
        <v>186</v>
      </c>
      <c r="O130" s="83">
        <v>45626</v>
      </c>
      <c r="P130" s="82">
        <v>45626</v>
      </c>
      <c r="R130" s="65"/>
      <c r="S130" s="65"/>
      <c r="T130" s="65"/>
      <c r="U130" s="65"/>
    </row>
    <row r="131" spans="2:21" s="32" customFormat="1" ht="80.099999999999994" hidden="1" customHeight="1" x14ac:dyDescent="0.25">
      <c r="B131" s="68">
        <f t="shared" si="6"/>
        <v>24</v>
      </c>
      <c r="C131" s="27" t="s">
        <v>35</v>
      </c>
      <c r="D131" s="27" t="s">
        <v>175</v>
      </c>
      <c r="E131" s="27" t="s">
        <v>176</v>
      </c>
      <c r="F131" s="84" t="s">
        <v>177</v>
      </c>
      <c r="G131" s="84" t="s">
        <v>236</v>
      </c>
      <c r="H131" s="84" t="s">
        <v>178</v>
      </c>
      <c r="I131" s="85" t="s">
        <v>179</v>
      </c>
      <c r="J131" s="113">
        <v>2506772.9411764704</v>
      </c>
      <c r="K131" s="114">
        <v>2130757</v>
      </c>
      <c r="L131" s="116" t="s">
        <v>49</v>
      </c>
      <c r="M131" s="86" t="s">
        <v>237</v>
      </c>
      <c r="N131" s="85" t="s">
        <v>50</v>
      </c>
      <c r="O131" s="83">
        <v>45626</v>
      </c>
      <c r="P131" s="82">
        <v>45688</v>
      </c>
      <c r="R131" s="65"/>
      <c r="S131" s="65"/>
      <c r="T131" s="65"/>
      <c r="U131" s="65"/>
    </row>
    <row r="132" spans="2:21" s="32" customFormat="1" ht="80.099999999999994" hidden="1" customHeight="1" x14ac:dyDescent="0.25">
      <c r="B132" s="68">
        <f t="shared" si="6"/>
        <v>25</v>
      </c>
      <c r="C132" s="27" t="s">
        <v>35</v>
      </c>
      <c r="D132" s="27" t="s">
        <v>175</v>
      </c>
      <c r="E132" s="27" t="s">
        <v>176</v>
      </c>
      <c r="F132" s="84" t="s">
        <v>177</v>
      </c>
      <c r="G132" s="84" t="s">
        <v>238</v>
      </c>
      <c r="H132" s="84" t="s">
        <v>178</v>
      </c>
      <c r="I132" s="85" t="s">
        <v>180</v>
      </c>
      <c r="J132" s="113">
        <v>251097.5</v>
      </c>
      <c r="K132" s="114">
        <v>100439</v>
      </c>
      <c r="L132" s="116" t="s">
        <v>49</v>
      </c>
      <c r="M132" s="84" t="s">
        <v>237</v>
      </c>
      <c r="N132" s="85" t="s">
        <v>50</v>
      </c>
      <c r="O132" s="83">
        <v>45626</v>
      </c>
      <c r="P132" s="82">
        <v>45688</v>
      </c>
      <c r="R132" s="65"/>
      <c r="S132" s="65"/>
      <c r="T132" s="65"/>
      <c r="U132" s="65"/>
    </row>
    <row r="133" spans="2:21" s="32" customFormat="1" ht="80.099999999999994" hidden="1" customHeight="1" x14ac:dyDescent="0.25">
      <c r="B133" s="68">
        <f t="shared" si="6"/>
        <v>26</v>
      </c>
      <c r="C133" s="27" t="s">
        <v>35</v>
      </c>
      <c r="D133" s="27" t="s">
        <v>175</v>
      </c>
      <c r="E133" s="27" t="s">
        <v>176</v>
      </c>
      <c r="F133" s="85" t="s">
        <v>184</v>
      </c>
      <c r="G133" s="85" t="s">
        <v>239</v>
      </c>
      <c r="H133" s="84" t="s">
        <v>178</v>
      </c>
      <c r="I133" s="84" t="s">
        <v>182</v>
      </c>
      <c r="J133" s="113">
        <v>1671444.1176695446</v>
      </c>
      <c r="K133" s="114">
        <v>1350230.182</v>
      </c>
      <c r="L133" s="116" t="s">
        <v>183</v>
      </c>
      <c r="M133" s="87" t="s">
        <v>240</v>
      </c>
      <c r="N133" s="84" t="s">
        <v>50</v>
      </c>
      <c r="O133" s="83">
        <v>45626</v>
      </c>
      <c r="P133" s="82">
        <v>45688</v>
      </c>
      <c r="R133" s="65"/>
      <c r="S133" s="65"/>
      <c r="T133" s="65"/>
      <c r="U133" s="65"/>
    </row>
    <row r="134" spans="2:21" s="70" customFormat="1" ht="80.099999999999994" hidden="1" customHeight="1" x14ac:dyDescent="0.25">
      <c r="B134" s="68">
        <f t="shared" si="6"/>
        <v>27</v>
      </c>
      <c r="C134" s="27" t="s">
        <v>35</v>
      </c>
      <c r="D134" s="27" t="s">
        <v>175</v>
      </c>
      <c r="E134" s="27" t="s">
        <v>176</v>
      </c>
      <c r="F134" s="84" t="s">
        <v>241</v>
      </c>
      <c r="G134" s="84" t="s">
        <v>242</v>
      </c>
      <c r="H134" s="84" t="s">
        <v>178</v>
      </c>
      <c r="I134" s="84" t="s">
        <v>182</v>
      </c>
      <c r="J134" s="113">
        <v>1671435.29</v>
      </c>
      <c r="K134" s="114">
        <v>1350227.18</v>
      </c>
      <c r="L134" s="116" t="s">
        <v>183</v>
      </c>
      <c r="M134" s="87" t="s">
        <v>243</v>
      </c>
      <c r="N134" s="85" t="s">
        <v>186</v>
      </c>
      <c r="O134" s="83">
        <v>45626</v>
      </c>
      <c r="P134" s="82">
        <v>45688</v>
      </c>
      <c r="R134" s="71"/>
      <c r="S134" s="71"/>
      <c r="T134" s="71"/>
      <c r="U134" s="71"/>
    </row>
    <row r="135" spans="2:21" s="32" customFormat="1" ht="80.099999999999994" hidden="1" customHeight="1" x14ac:dyDescent="0.25">
      <c r="B135" s="68">
        <f t="shared" si="6"/>
        <v>28</v>
      </c>
      <c r="C135" s="27" t="s">
        <v>35</v>
      </c>
      <c r="D135" s="27" t="s">
        <v>175</v>
      </c>
      <c r="E135" s="27" t="s">
        <v>176</v>
      </c>
      <c r="F135" s="85" t="s">
        <v>190</v>
      </c>
      <c r="G135" s="85" t="s">
        <v>244</v>
      </c>
      <c r="H135" s="84" t="s">
        <v>178</v>
      </c>
      <c r="I135" s="85" t="s">
        <v>179</v>
      </c>
      <c r="J135" s="113">
        <v>11698275.2941176</v>
      </c>
      <c r="K135" s="114">
        <v>9943534</v>
      </c>
      <c r="L135" s="115" t="s">
        <v>49</v>
      </c>
      <c r="M135" s="84" t="s">
        <v>192</v>
      </c>
      <c r="N135" s="85" t="s">
        <v>50</v>
      </c>
      <c r="O135" s="83">
        <v>45626</v>
      </c>
      <c r="P135" s="82">
        <v>45687</v>
      </c>
      <c r="R135" s="65"/>
      <c r="S135" s="65"/>
      <c r="T135" s="65"/>
      <c r="U135" s="65"/>
    </row>
    <row r="136" spans="2:21" s="32" customFormat="1" ht="80.099999999999994" hidden="1" customHeight="1" x14ac:dyDescent="0.25">
      <c r="B136" s="68">
        <f t="shared" si="6"/>
        <v>29</v>
      </c>
      <c r="C136" s="27" t="s">
        <v>35</v>
      </c>
      <c r="D136" s="27" t="s">
        <v>175</v>
      </c>
      <c r="E136" s="27" t="s">
        <v>176</v>
      </c>
      <c r="F136" s="84" t="s">
        <v>245</v>
      </c>
      <c r="G136" s="84" t="s">
        <v>246</v>
      </c>
      <c r="H136" s="84" t="s">
        <v>185</v>
      </c>
      <c r="I136" s="84" t="s">
        <v>182</v>
      </c>
      <c r="J136" s="113">
        <v>91485735.579999998</v>
      </c>
      <c r="K136" s="114">
        <v>57072323.780000001</v>
      </c>
      <c r="L136" s="116" t="s">
        <v>49</v>
      </c>
      <c r="M136" s="87" t="s">
        <v>247</v>
      </c>
      <c r="N136" s="84" t="s">
        <v>59</v>
      </c>
      <c r="O136" s="83">
        <v>45642</v>
      </c>
      <c r="P136" s="82">
        <v>45704</v>
      </c>
      <c r="R136" s="65"/>
      <c r="S136" s="65"/>
      <c r="T136" s="65"/>
      <c r="U136" s="65"/>
    </row>
    <row r="137" spans="2:21" s="35" customFormat="1" ht="80.099999999999994" hidden="1" customHeight="1" x14ac:dyDescent="0.25">
      <c r="B137" s="66">
        <v>29</v>
      </c>
      <c r="C137" s="3" t="s">
        <v>35</v>
      </c>
      <c r="D137" s="3" t="s">
        <v>36</v>
      </c>
      <c r="E137" s="3" t="s">
        <v>551</v>
      </c>
      <c r="F137" s="3"/>
      <c r="G137" s="3"/>
      <c r="H137" s="3"/>
      <c r="I137" s="3"/>
      <c r="J137" s="67">
        <f>SUM(J108:J136)</f>
        <v>484016403.40964407</v>
      </c>
      <c r="K137" s="67">
        <f>SUM(K108:K136)</f>
        <v>295223607.36485374</v>
      </c>
      <c r="L137" s="3"/>
      <c r="M137" s="3"/>
      <c r="N137" s="3"/>
      <c r="O137" s="48"/>
      <c r="P137" s="49"/>
      <c r="R137" s="65"/>
      <c r="S137" s="65"/>
      <c r="T137" s="65"/>
      <c r="U137" s="65"/>
    </row>
    <row r="138" spans="2:21" s="70" customFormat="1" ht="80.099999999999994" hidden="1" customHeight="1" x14ac:dyDescent="0.25">
      <c r="B138" s="68">
        <v>1</v>
      </c>
      <c r="C138" s="69" t="s">
        <v>37</v>
      </c>
      <c r="D138" s="69" t="s">
        <v>40</v>
      </c>
      <c r="E138" s="69" t="s">
        <v>47</v>
      </c>
      <c r="F138" s="69" t="s">
        <v>143</v>
      </c>
      <c r="G138" s="69" t="s">
        <v>144</v>
      </c>
      <c r="H138" s="69" t="s">
        <v>141</v>
      </c>
      <c r="I138" s="69" t="s">
        <v>142</v>
      </c>
      <c r="J138" s="91">
        <v>40027059</v>
      </c>
      <c r="K138" s="91">
        <v>30000000</v>
      </c>
      <c r="L138" s="69" t="s">
        <v>49</v>
      </c>
      <c r="M138" s="69" t="s">
        <v>145</v>
      </c>
      <c r="N138" s="69" t="s">
        <v>50</v>
      </c>
      <c r="O138" s="73">
        <v>45641</v>
      </c>
      <c r="P138" s="74" t="s">
        <v>146</v>
      </c>
    </row>
    <row r="139" spans="2:21" s="70" customFormat="1" ht="79.5" hidden="1" customHeight="1" x14ac:dyDescent="0.25">
      <c r="B139" s="68">
        <f>B138+1</f>
        <v>2</v>
      </c>
      <c r="C139" s="69" t="s">
        <v>37</v>
      </c>
      <c r="D139" s="69" t="s">
        <v>40</v>
      </c>
      <c r="E139" s="69" t="s">
        <v>47</v>
      </c>
      <c r="F139" s="69" t="s">
        <v>147</v>
      </c>
      <c r="G139" s="69" t="s">
        <v>148</v>
      </c>
      <c r="H139" s="69" t="s">
        <v>141</v>
      </c>
      <c r="I139" s="69" t="s">
        <v>142</v>
      </c>
      <c r="J139" s="91">
        <v>66711765</v>
      </c>
      <c r="K139" s="91">
        <v>50000000</v>
      </c>
      <c r="L139" s="69" t="s">
        <v>49</v>
      </c>
      <c r="M139" s="69" t="s">
        <v>149</v>
      </c>
      <c r="N139" s="95" t="s">
        <v>50</v>
      </c>
      <c r="O139" s="73">
        <v>45611</v>
      </c>
      <c r="P139" s="74" t="s">
        <v>146</v>
      </c>
    </row>
    <row r="140" spans="2:21" s="32" customFormat="1" ht="80.099999999999994" hidden="1" customHeight="1" x14ac:dyDescent="0.25">
      <c r="B140" s="68">
        <f t="shared" ref="B140:B142" si="7">B139+1</f>
        <v>3</v>
      </c>
      <c r="C140" s="27" t="s">
        <v>37</v>
      </c>
      <c r="D140" s="27" t="s">
        <v>40</v>
      </c>
      <c r="E140" s="27" t="s">
        <v>47</v>
      </c>
      <c r="F140" s="27" t="s">
        <v>150</v>
      </c>
      <c r="G140" s="27" t="s">
        <v>151</v>
      </c>
      <c r="H140" s="27" t="s">
        <v>141</v>
      </c>
      <c r="I140" s="27" t="s">
        <v>142</v>
      </c>
      <c r="J140" s="30">
        <v>13342353</v>
      </c>
      <c r="K140" s="30">
        <v>10000000</v>
      </c>
      <c r="L140" s="27" t="s">
        <v>49</v>
      </c>
      <c r="M140" s="27" t="s">
        <v>152</v>
      </c>
      <c r="N140" s="33" t="s">
        <v>50</v>
      </c>
      <c r="O140" s="73">
        <v>45641</v>
      </c>
      <c r="P140" s="74" t="s">
        <v>146</v>
      </c>
    </row>
    <row r="141" spans="2:21" s="32" customFormat="1" ht="80.099999999999994" hidden="1" customHeight="1" x14ac:dyDescent="0.25">
      <c r="B141" s="68">
        <f t="shared" si="7"/>
        <v>4</v>
      </c>
      <c r="C141" s="27" t="s">
        <v>37</v>
      </c>
      <c r="D141" s="27" t="s">
        <v>40</v>
      </c>
      <c r="E141" s="27" t="s">
        <v>47</v>
      </c>
      <c r="F141" s="28" t="s">
        <v>153</v>
      </c>
      <c r="G141" s="27" t="s">
        <v>154</v>
      </c>
      <c r="H141" s="27" t="s">
        <v>155</v>
      </c>
      <c r="I141" s="27" t="s">
        <v>142</v>
      </c>
      <c r="J141" s="30">
        <v>20013529</v>
      </c>
      <c r="K141" s="30">
        <v>12000000</v>
      </c>
      <c r="L141" s="27" t="s">
        <v>49</v>
      </c>
      <c r="M141" s="27" t="s">
        <v>156</v>
      </c>
      <c r="N141" s="27" t="s">
        <v>59</v>
      </c>
      <c r="O141" s="75">
        <v>45616</v>
      </c>
      <c r="P141" s="75">
        <v>45646</v>
      </c>
    </row>
    <row r="142" spans="2:21" s="32" customFormat="1" ht="80.099999999999994" hidden="1" customHeight="1" x14ac:dyDescent="0.25">
      <c r="B142" s="68">
        <f t="shared" si="7"/>
        <v>5</v>
      </c>
      <c r="C142" s="27" t="s">
        <v>37</v>
      </c>
      <c r="D142" s="27" t="s">
        <v>40</v>
      </c>
      <c r="E142" s="27" t="s">
        <v>47</v>
      </c>
      <c r="F142" s="28" t="s">
        <v>157</v>
      </c>
      <c r="G142" s="27" t="s">
        <v>158</v>
      </c>
      <c r="H142" s="27" t="s">
        <v>155</v>
      </c>
      <c r="I142" s="27" t="s">
        <v>142</v>
      </c>
      <c r="J142" s="30">
        <v>220148824</v>
      </c>
      <c r="K142" s="30">
        <v>165000000</v>
      </c>
      <c r="L142" s="27" t="s">
        <v>49</v>
      </c>
      <c r="M142" s="27" t="s">
        <v>159</v>
      </c>
      <c r="N142" s="27" t="s">
        <v>59</v>
      </c>
      <c r="O142" s="76">
        <v>45596</v>
      </c>
      <c r="P142" s="77">
        <v>45626</v>
      </c>
    </row>
    <row r="143" spans="2:21" s="35" customFormat="1" ht="80.099999999999994" hidden="1" customHeight="1" x14ac:dyDescent="0.25">
      <c r="B143" s="66">
        <v>5</v>
      </c>
      <c r="C143" s="3" t="s">
        <v>37</v>
      </c>
      <c r="D143" s="3" t="s">
        <v>40</v>
      </c>
      <c r="E143" s="3" t="s">
        <v>522</v>
      </c>
      <c r="F143" s="3"/>
      <c r="G143" s="3"/>
      <c r="H143" s="3"/>
      <c r="I143" s="3"/>
      <c r="J143" s="67">
        <f>SUM(J138:J142)</f>
        <v>360243530</v>
      </c>
      <c r="K143" s="67">
        <f>SUM(K138:K142)</f>
        <v>267000000</v>
      </c>
      <c r="L143" s="3"/>
      <c r="M143" s="3"/>
      <c r="N143" s="3"/>
      <c r="O143" s="48"/>
      <c r="P143" s="49"/>
    </row>
    <row r="144" spans="2:21" s="32" customFormat="1" ht="80.099999999999994" hidden="1" customHeight="1" x14ac:dyDescent="0.25">
      <c r="B144" s="26">
        <v>1</v>
      </c>
      <c r="C144" s="69" t="s">
        <v>18</v>
      </c>
      <c r="D144" s="69" t="s">
        <v>19</v>
      </c>
      <c r="E144" s="69" t="s">
        <v>312</v>
      </c>
      <c r="F144" s="69" t="s">
        <v>317</v>
      </c>
      <c r="G144" s="69" t="s">
        <v>318</v>
      </c>
      <c r="H144" s="69" t="s">
        <v>313</v>
      </c>
      <c r="I144" s="69" t="s">
        <v>315</v>
      </c>
      <c r="J144" s="91">
        <v>295750000</v>
      </c>
      <c r="K144" s="91">
        <v>238000000</v>
      </c>
      <c r="L144" s="92" t="s">
        <v>183</v>
      </c>
      <c r="M144" s="69" t="s">
        <v>319</v>
      </c>
      <c r="N144" s="69" t="s">
        <v>316</v>
      </c>
      <c r="O144" s="93" t="s">
        <v>320</v>
      </c>
      <c r="P144" s="93" t="s">
        <v>321</v>
      </c>
    </row>
    <row r="145" spans="2:16" s="32" customFormat="1" ht="80.099999999999994" hidden="1" customHeight="1" x14ac:dyDescent="0.25">
      <c r="B145" s="26">
        <f t="shared" ref="B145:B157" si="8">B144+1</f>
        <v>2</v>
      </c>
      <c r="C145" s="69" t="s">
        <v>18</v>
      </c>
      <c r="D145" s="69" t="s">
        <v>19</v>
      </c>
      <c r="E145" s="69" t="s">
        <v>312</v>
      </c>
      <c r="F145" s="69" t="s">
        <v>322</v>
      </c>
      <c r="G145" s="69" t="s">
        <v>323</v>
      </c>
      <c r="H145" s="69" t="s">
        <v>313</v>
      </c>
      <c r="I145" s="69" t="s">
        <v>315</v>
      </c>
      <c r="J145" s="91">
        <v>4100735</v>
      </c>
      <c r="K145" s="91">
        <v>3300000</v>
      </c>
      <c r="L145" s="92" t="s">
        <v>183</v>
      </c>
      <c r="M145" s="69" t="s">
        <v>324</v>
      </c>
      <c r="N145" s="69" t="s">
        <v>316</v>
      </c>
      <c r="O145" s="93" t="s">
        <v>320</v>
      </c>
      <c r="P145" s="93" t="s">
        <v>325</v>
      </c>
    </row>
    <row r="146" spans="2:16" s="32" customFormat="1" ht="80.099999999999994" hidden="1" customHeight="1" x14ac:dyDescent="0.25">
      <c r="B146" s="26">
        <f t="shared" si="8"/>
        <v>3</v>
      </c>
      <c r="C146" s="69" t="s">
        <v>18</v>
      </c>
      <c r="D146" s="69" t="s">
        <v>19</v>
      </c>
      <c r="E146" s="69" t="s">
        <v>312</v>
      </c>
      <c r="F146" s="69" t="s">
        <v>326</v>
      </c>
      <c r="G146" s="69" t="s">
        <v>327</v>
      </c>
      <c r="H146" s="69" t="s">
        <v>313</v>
      </c>
      <c r="I146" s="69" t="s">
        <v>314</v>
      </c>
      <c r="J146" s="91">
        <v>150435295</v>
      </c>
      <c r="K146" s="91">
        <v>127870000</v>
      </c>
      <c r="L146" s="92" t="s">
        <v>183</v>
      </c>
      <c r="M146" s="69" t="s">
        <v>319</v>
      </c>
      <c r="N146" s="69" t="s">
        <v>316</v>
      </c>
      <c r="O146" s="93" t="s">
        <v>325</v>
      </c>
      <c r="P146" s="93" t="s">
        <v>321</v>
      </c>
    </row>
    <row r="147" spans="2:16" s="32" customFormat="1" ht="80.099999999999994" hidden="1" customHeight="1" x14ac:dyDescent="0.25">
      <c r="B147" s="26">
        <f t="shared" si="8"/>
        <v>4</v>
      </c>
      <c r="C147" s="69" t="s">
        <v>18</v>
      </c>
      <c r="D147" s="69" t="s">
        <v>19</v>
      </c>
      <c r="E147" s="94" t="s">
        <v>328</v>
      </c>
      <c r="F147" s="69" t="s">
        <v>330</v>
      </c>
      <c r="G147" s="69" t="s">
        <v>331</v>
      </c>
      <c r="H147" s="69" t="s">
        <v>329</v>
      </c>
      <c r="I147" s="69" t="s">
        <v>315</v>
      </c>
      <c r="J147" s="91">
        <v>24852941</v>
      </c>
      <c r="K147" s="91">
        <v>20000000</v>
      </c>
      <c r="L147" s="92" t="s">
        <v>183</v>
      </c>
      <c r="M147" s="69" t="s">
        <v>332</v>
      </c>
      <c r="N147" s="95" t="s">
        <v>50</v>
      </c>
      <c r="O147" s="93" t="s">
        <v>321</v>
      </c>
      <c r="P147" s="93" t="s">
        <v>333</v>
      </c>
    </row>
    <row r="148" spans="2:16" s="32" customFormat="1" ht="80.099999999999994" hidden="1" customHeight="1" x14ac:dyDescent="0.25">
      <c r="B148" s="26">
        <f t="shared" si="8"/>
        <v>5</v>
      </c>
      <c r="C148" s="69" t="s">
        <v>18</v>
      </c>
      <c r="D148" s="69" t="s">
        <v>19</v>
      </c>
      <c r="E148" s="94" t="s">
        <v>328</v>
      </c>
      <c r="F148" s="69" t="s">
        <v>335</v>
      </c>
      <c r="G148" s="69" t="s">
        <v>336</v>
      </c>
      <c r="H148" s="69" t="s">
        <v>337</v>
      </c>
      <c r="I148" s="69" t="s">
        <v>315</v>
      </c>
      <c r="J148" s="91">
        <v>24852941</v>
      </c>
      <c r="K148" s="91">
        <v>20000000</v>
      </c>
      <c r="L148" s="92" t="s">
        <v>183</v>
      </c>
      <c r="M148" s="69" t="s">
        <v>338</v>
      </c>
      <c r="N148" s="95" t="s">
        <v>50</v>
      </c>
      <c r="O148" s="93" t="s">
        <v>321</v>
      </c>
      <c r="P148" s="93" t="s">
        <v>333</v>
      </c>
    </row>
    <row r="149" spans="2:16" s="32" customFormat="1" ht="80.099999999999994" hidden="1" customHeight="1" x14ac:dyDescent="0.25">
      <c r="B149" s="26">
        <f t="shared" si="8"/>
        <v>6</v>
      </c>
      <c r="C149" s="69" t="s">
        <v>18</v>
      </c>
      <c r="D149" s="69" t="s">
        <v>19</v>
      </c>
      <c r="E149" s="94" t="s">
        <v>328</v>
      </c>
      <c r="F149" s="69" t="s">
        <v>339</v>
      </c>
      <c r="G149" s="69" t="s">
        <v>340</v>
      </c>
      <c r="H149" s="69" t="s">
        <v>341</v>
      </c>
      <c r="I149" s="69" t="s">
        <v>314</v>
      </c>
      <c r="J149" s="91">
        <v>25000000</v>
      </c>
      <c r="K149" s="91">
        <v>21250000</v>
      </c>
      <c r="L149" s="92" t="s">
        <v>183</v>
      </c>
      <c r="M149" s="69" t="s">
        <v>342</v>
      </c>
      <c r="N149" s="95" t="s">
        <v>316</v>
      </c>
      <c r="O149" s="93" t="s">
        <v>321</v>
      </c>
      <c r="P149" s="93" t="s">
        <v>343</v>
      </c>
    </row>
    <row r="150" spans="2:16" s="32" customFormat="1" ht="80.099999999999994" hidden="1" customHeight="1" x14ac:dyDescent="0.25">
      <c r="B150" s="26">
        <f t="shared" si="8"/>
        <v>7</v>
      </c>
      <c r="C150" s="69" t="s">
        <v>18</v>
      </c>
      <c r="D150" s="69" t="s">
        <v>19</v>
      </c>
      <c r="E150" s="94" t="s">
        <v>328</v>
      </c>
      <c r="F150" s="69" t="s">
        <v>344</v>
      </c>
      <c r="G150" s="69" t="s">
        <v>345</v>
      </c>
      <c r="H150" s="69" t="s">
        <v>341</v>
      </c>
      <c r="I150" s="69" t="s">
        <v>314</v>
      </c>
      <c r="J150" s="91">
        <v>27959559</v>
      </c>
      <c r="K150" s="91">
        <v>23765625.149999999</v>
      </c>
      <c r="L150" s="92" t="s">
        <v>183</v>
      </c>
      <c r="M150" s="69" t="s">
        <v>346</v>
      </c>
      <c r="N150" s="95" t="s">
        <v>316</v>
      </c>
      <c r="O150" s="93" t="s">
        <v>321</v>
      </c>
      <c r="P150" s="93" t="s">
        <v>347</v>
      </c>
    </row>
    <row r="151" spans="2:16" s="32" customFormat="1" ht="80.099999999999994" hidden="1" customHeight="1" x14ac:dyDescent="0.25">
      <c r="B151" s="26">
        <f t="shared" si="8"/>
        <v>8</v>
      </c>
      <c r="C151" s="69" t="s">
        <v>18</v>
      </c>
      <c r="D151" s="69" t="s">
        <v>19</v>
      </c>
      <c r="E151" s="94" t="s">
        <v>328</v>
      </c>
      <c r="F151" s="69" t="s">
        <v>348</v>
      </c>
      <c r="G151" s="69" t="s">
        <v>349</v>
      </c>
      <c r="H151" s="69" t="s">
        <v>341</v>
      </c>
      <c r="I151" s="69" t="s">
        <v>315</v>
      </c>
      <c r="J151" s="91">
        <v>25000000</v>
      </c>
      <c r="K151" s="91">
        <v>21250000</v>
      </c>
      <c r="L151" s="92" t="s">
        <v>183</v>
      </c>
      <c r="M151" s="69" t="s">
        <v>346</v>
      </c>
      <c r="N151" s="95" t="s">
        <v>316</v>
      </c>
      <c r="O151" s="93" t="s">
        <v>320</v>
      </c>
      <c r="P151" s="93" t="s">
        <v>321</v>
      </c>
    </row>
    <row r="152" spans="2:16" s="32" customFormat="1" ht="80.099999999999994" hidden="1" customHeight="1" x14ac:dyDescent="0.25">
      <c r="B152" s="26">
        <f t="shared" si="8"/>
        <v>9</v>
      </c>
      <c r="C152" s="69" t="s">
        <v>18</v>
      </c>
      <c r="D152" s="69" t="s">
        <v>19</v>
      </c>
      <c r="E152" s="94" t="s">
        <v>328</v>
      </c>
      <c r="F152" s="69" t="s">
        <v>350</v>
      </c>
      <c r="G152" s="69" t="s">
        <v>351</v>
      </c>
      <c r="H152" s="124" t="s">
        <v>341</v>
      </c>
      <c r="I152" s="69" t="s">
        <v>314</v>
      </c>
      <c r="J152" s="91">
        <v>16920400</v>
      </c>
      <c r="K152" s="91">
        <v>13615845.142334692</v>
      </c>
      <c r="L152" s="92" t="s">
        <v>183</v>
      </c>
      <c r="M152" s="69" t="s">
        <v>334</v>
      </c>
      <c r="N152" s="95" t="s">
        <v>316</v>
      </c>
      <c r="O152" s="93" t="s">
        <v>320</v>
      </c>
      <c r="P152" s="93" t="s">
        <v>320</v>
      </c>
    </row>
    <row r="153" spans="2:16" s="32" customFormat="1" ht="80.099999999999994" hidden="1" customHeight="1" x14ac:dyDescent="0.25">
      <c r="B153" s="26">
        <f t="shared" si="8"/>
        <v>10</v>
      </c>
      <c r="C153" s="69" t="s">
        <v>18</v>
      </c>
      <c r="D153" s="69" t="s">
        <v>19</v>
      </c>
      <c r="E153" s="94" t="s">
        <v>328</v>
      </c>
      <c r="F153" s="69" t="s">
        <v>352</v>
      </c>
      <c r="G153" s="69" t="s">
        <v>353</v>
      </c>
      <c r="H153" s="69" t="s">
        <v>341</v>
      </c>
      <c r="I153" s="69" t="s">
        <v>315</v>
      </c>
      <c r="J153" s="91">
        <v>24852941</v>
      </c>
      <c r="K153" s="91">
        <v>20000000</v>
      </c>
      <c r="L153" s="92" t="s">
        <v>183</v>
      </c>
      <c r="M153" s="69" t="s">
        <v>354</v>
      </c>
      <c r="N153" s="95" t="s">
        <v>50</v>
      </c>
      <c r="O153" s="93" t="s">
        <v>325</v>
      </c>
      <c r="P153" s="93" t="s">
        <v>343</v>
      </c>
    </row>
    <row r="154" spans="2:16" s="32" customFormat="1" ht="80.099999999999994" hidden="1" customHeight="1" x14ac:dyDescent="0.25">
      <c r="B154" s="26">
        <f t="shared" si="8"/>
        <v>11</v>
      </c>
      <c r="C154" s="69" t="s">
        <v>18</v>
      </c>
      <c r="D154" s="69" t="s">
        <v>19</v>
      </c>
      <c r="E154" s="94" t="s">
        <v>328</v>
      </c>
      <c r="F154" s="69" t="s">
        <v>355</v>
      </c>
      <c r="G154" s="69" t="s">
        <v>356</v>
      </c>
      <c r="H154" s="69" t="s">
        <v>341</v>
      </c>
      <c r="I154" s="69" t="s">
        <v>314</v>
      </c>
      <c r="J154" s="91">
        <v>14117647</v>
      </c>
      <c r="K154" s="91">
        <v>12000000</v>
      </c>
      <c r="L154" s="92" t="s">
        <v>183</v>
      </c>
      <c r="M154" s="69" t="s">
        <v>357</v>
      </c>
      <c r="N154" s="95" t="s">
        <v>316</v>
      </c>
      <c r="O154" s="93" t="s">
        <v>321</v>
      </c>
      <c r="P154" s="93" t="s">
        <v>347</v>
      </c>
    </row>
    <row r="155" spans="2:16" s="32" customFormat="1" ht="80.099999999999994" hidden="1" customHeight="1" x14ac:dyDescent="0.25">
      <c r="B155" s="26">
        <f t="shared" si="8"/>
        <v>12</v>
      </c>
      <c r="C155" s="69" t="s">
        <v>18</v>
      </c>
      <c r="D155" s="69" t="s">
        <v>19</v>
      </c>
      <c r="E155" s="94" t="s">
        <v>328</v>
      </c>
      <c r="F155" s="69" t="s">
        <v>358</v>
      </c>
      <c r="G155" s="69" t="s">
        <v>359</v>
      </c>
      <c r="H155" s="69" t="s">
        <v>341</v>
      </c>
      <c r="I155" s="69" t="s">
        <v>315</v>
      </c>
      <c r="J155" s="91">
        <v>7400239</v>
      </c>
      <c r="K155" s="91">
        <v>6290203</v>
      </c>
      <c r="L155" s="92" t="s">
        <v>183</v>
      </c>
      <c r="M155" s="69" t="s">
        <v>360</v>
      </c>
      <c r="N155" s="95" t="s">
        <v>316</v>
      </c>
      <c r="O155" s="93" t="s">
        <v>321</v>
      </c>
      <c r="P155" s="93" t="s">
        <v>347</v>
      </c>
    </row>
    <row r="156" spans="2:16" s="32" customFormat="1" ht="80.099999999999994" hidden="1" customHeight="1" x14ac:dyDescent="0.25">
      <c r="B156" s="26">
        <f t="shared" si="8"/>
        <v>13</v>
      </c>
      <c r="C156" s="69" t="s">
        <v>18</v>
      </c>
      <c r="D156" s="69" t="s">
        <v>19</v>
      </c>
      <c r="E156" s="94" t="s">
        <v>328</v>
      </c>
      <c r="F156" s="69" t="s">
        <v>362</v>
      </c>
      <c r="G156" s="69" t="s">
        <v>363</v>
      </c>
      <c r="H156" s="69" t="s">
        <v>361</v>
      </c>
      <c r="I156" s="69" t="s">
        <v>315</v>
      </c>
      <c r="J156" s="91">
        <v>6135233</v>
      </c>
      <c r="K156" s="91">
        <v>4937228</v>
      </c>
      <c r="L156" s="92" t="s">
        <v>183</v>
      </c>
      <c r="M156" s="69" t="s">
        <v>364</v>
      </c>
      <c r="N156" s="95" t="s">
        <v>50</v>
      </c>
      <c r="O156" s="93" t="s">
        <v>321</v>
      </c>
      <c r="P156" s="93" t="s">
        <v>333</v>
      </c>
    </row>
    <row r="157" spans="2:16" s="32" customFormat="1" ht="80.099999999999994" hidden="1" customHeight="1" x14ac:dyDescent="0.25">
      <c r="B157" s="26">
        <f t="shared" si="8"/>
        <v>14</v>
      </c>
      <c r="C157" s="69" t="s">
        <v>18</v>
      </c>
      <c r="D157" s="69" t="s">
        <v>19</v>
      </c>
      <c r="E157" s="94" t="s">
        <v>328</v>
      </c>
      <c r="F157" s="69" t="s">
        <v>365</v>
      </c>
      <c r="G157" s="69" t="s">
        <v>366</v>
      </c>
      <c r="H157" s="69" t="s">
        <v>341</v>
      </c>
      <c r="I157" s="69" t="s">
        <v>314</v>
      </c>
      <c r="J157" s="91">
        <v>2400000</v>
      </c>
      <c r="K157" s="91">
        <v>1931361</v>
      </c>
      <c r="L157" s="92" t="s">
        <v>183</v>
      </c>
      <c r="M157" s="69" t="s">
        <v>367</v>
      </c>
      <c r="N157" s="95" t="s">
        <v>316</v>
      </c>
      <c r="O157" s="93" t="s">
        <v>320</v>
      </c>
      <c r="P157" s="93" t="s">
        <v>325</v>
      </c>
    </row>
    <row r="158" spans="2:16" s="35" customFormat="1" ht="80.099999999999994" hidden="1" customHeight="1" x14ac:dyDescent="0.25">
      <c r="B158" s="66">
        <v>14</v>
      </c>
      <c r="C158" s="3" t="s">
        <v>18</v>
      </c>
      <c r="D158" s="3" t="s">
        <v>19</v>
      </c>
      <c r="E158" s="3" t="s">
        <v>523</v>
      </c>
      <c r="F158" s="3"/>
      <c r="G158" s="3"/>
      <c r="H158" s="3"/>
      <c r="I158" s="3"/>
      <c r="J158" s="67">
        <f>SUM(J144:J157)</f>
        <v>649777931</v>
      </c>
      <c r="K158" s="67">
        <f>SUM(K144:K157)</f>
        <v>534210262.29233468</v>
      </c>
      <c r="L158" s="3"/>
      <c r="M158" s="3"/>
      <c r="N158" s="3"/>
      <c r="O158" s="48"/>
      <c r="P158" s="49"/>
    </row>
    <row r="159" spans="2:16" s="32" customFormat="1" ht="80.099999999999994" hidden="1" customHeight="1" x14ac:dyDescent="0.25">
      <c r="B159" s="26">
        <v>1</v>
      </c>
      <c r="C159" s="69" t="s">
        <v>20</v>
      </c>
      <c r="D159" s="69" t="s">
        <v>19</v>
      </c>
      <c r="E159" s="69" t="s">
        <v>368</v>
      </c>
      <c r="F159" s="69" t="s">
        <v>373</v>
      </c>
      <c r="G159" s="69" t="s">
        <v>370</v>
      </c>
      <c r="H159" s="96" t="s">
        <v>371</v>
      </c>
      <c r="I159" s="96" t="s">
        <v>315</v>
      </c>
      <c r="J159" s="91">
        <v>44283090</v>
      </c>
      <c r="K159" s="91">
        <v>33000000</v>
      </c>
      <c r="L159" s="69" t="s">
        <v>372</v>
      </c>
      <c r="M159" s="69" t="s">
        <v>374</v>
      </c>
      <c r="N159" s="96" t="s">
        <v>50</v>
      </c>
      <c r="O159" s="93" t="s">
        <v>320</v>
      </c>
      <c r="P159" s="93" t="s">
        <v>343</v>
      </c>
    </row>
    <row r="160" spans="2:16" s="32" customFormat="1" ht="80.099999999999994" hidden="1" customHeight="1" x14ac:dyDescent="0.25">
      <c r="B160" s="26">
        <f>B159+1</f>
        <v>2</v>
      </c>
      <c r="C160" s="69" t="s">
        <v>20</v>
      </c>
      <c r="D160" s="69" t="s">
        <v>19</v>
      </c>
      <c r="E160" s="69" t="s">
        <v>368</v>
      </c>
      <c r="F160" s="69" t="s">
        <v>376</v>
      </c>
      <c r="G160" s="69" t="s">
        <v>377</v>
      </c>
      <c r="H160" s="96" t="s">
        <v>378</v>
      </c>
      <c r="I160" s="96" t="s">
        <v>315</v>
      </c>
      <c r="J160" s="91">
        <v>13158913</v>
      </c>
      <c r="K160" s="91">
        <v>10000000</v>
      </c>
      <c r="L160" s="69" t="s">
        <v>183</v>
      </c>
      <c r="M160" s="69" t="s">
        <v>379</v>
      </c>
      <c r="N160" s="96" t="s">
        <v>316</v>
      </c>
      <c r="O160" s="93" t="s">
        <v>321</v>
      </c>
      <c r="P160" s="93" t="s">
        <v>343</v>
      </c>
    </row>
    <row r="161" spans="2:16" s="32" customFormat="1" ht="80.099999999999994" hidden="1" customHeight="1" x14ac:dyDescent="0.25">
      <c r="B161" s="26">
        <f t="shared" ref="B161:B169" si="9">B160+1</f>
        <v>3</v>
      </c>
      <c r="C161" s="69" t="s">
        <v>20</v>
      </c>
      <c r="D161" s="69" t="s">
        <v>19</v>
      </c>
      <c r="E161" s="69" t="s">
        <v>368</v>
      </c>
      <c r="F161" s="69" t="s">
        <v>380</v>
      </c>
      <c r="G161" s="69" t="s">
        <v>381</v>
      </c>
      <c r="H161" s="96" t="s">
        <v>378</v>
      </c>
      <c r="I161" s="96" t="s">
        <v>315</v>
      </c>
      <c r="J161" s="91">
        <v>17106586</v>
      </c>
      <c r="K161" s="91">
        <v>13000000</v>
      </c>
      <c r="L161" s="69" t="s">
        <v>183</v>
      </c>
      <c r="M161" s="69" t="s">
        <v>379</v>
      </c>
      <c r="N161" s="96" t="s">
        <v>316</v>
      </c>
      <c r="O161" s="93" t="s">
        <v>321</v>
      </c>
      <c r="P161" s="93" t="s">
        <v>343</v>
      </c>
    </row>
    <row r="162" spans="2:16" s="32" customFormat="1" ht="80.099999999999994" hidden="1" customHeight="1" x14ac:dyDescent="0.25">
      <c r="B162" s="26">
        <f t="shared" si="9"/>
        <v>4</v>
      </c>
      <c r="C162" s="69" t="s">
        <v>20</v>
      </c>
      <c r="D162" s="69" t="s">
        <v>19</v>
      </c>
      <c r="E162" s="69" t="s">
        <v>368</v>
      </c>
      <c r="F162" s="69" t="s">
        <v>383</v>
      </c>
      <c r="G162" s="69" t="s">
        <v>384</v>
      </c>
      <c r="H162" s="96" t="s">
        <v>371</v>
      </c>
      <c r="I162" s="96" t="s">
        <v>315</v>
      </c>
      <c r="J162" s="91">
        <v>76725065</v>
      </c>
      <c r="K162" s="91">
        <v>56800000</v>
      </c>
      <c r="L162" s="69" t="s">
        <v>372</v>
      </c>
      <c r="M162" s="69" t="s">
        <v>385</v>
      </c>
      <c r="N162" s="96" t="s">
        <v>50</v>
      </c>
      <c r="O162" s="93" t="s">
        <v>325</v>
      </c>
      <c r="P162" s="93" t="s">
        <v>386</v>
      </c>
    </row>
    <row r="163" spans="2:16" s="32" customFormat="1" ht="80.099999999999994" hidden="1" customHeight="1" x14ac:dyDescent="0.25">
      <c r="B163" s="26">
        <f t="shared" si="9"/>
        <v>5</v>
      </c>
      <c r="C163" s="69" t="s">
        <v>20</v>
      </c>
      <c r="D163" s="69" t="s">
        <v>19</v>
      </c>
      <c r="E163" s="69" t="s">
        <v>368</v>
      </c>
      <c r="F163" s="69" t="s">
        <v>387</v>
      </c>
      <c r="G163" s="69" t="s">
        <v>375</v>
      </c>
      <c r="H163" s="96" t="s">
        <v>369</v>
      </c>
      <c r="I163" s="96" t="s">
        <v>315</v>
      </c>
      <c r="J163" s="91">
        <v>37358589</v>
      </c>
      <c r="K163" s="91">
        <v>28000000</v>
      </c>
      <c r="L163" s="69" t="s">
        <v>183</v>
      </c>
      <c r="M163" s="69" t="s">
        <v>388</v>
      </c>
      <c r="N163" s="96" t="s">
        <v>316</v>
      </c>
      <c r="O163" s="93" t="s">
        <v>320</v>
      </c>
      <c r="P163" s="93" t="s">
        <v>321</v>
      </c>
    </row>
    <row r="164" spans="2:16" s="32" customFormat="1" ht="80.099999999999994" hidden="1" customHeight="1" x14ac:dyDescent="0.25">
      <c r="B164" s="26">
        <f t="shared" si="9"/>
        <v>6</v>
      </c>
      <c r="C164" s="69" t="s">
        <v>20</v>
      </c>
      <c r="D164" s="69" t="s">
        <v>19</v>
      </c>
      <c r="E164" s="69" t="s">
        <v>368</v>
      </c>
      <c r="F164" s="69" t="s">
        <v>389</v>
      </c>
      <c r="G164" s="69" t="s">
        <v>390</v>
      </c>
      <c r="H164" s="96" t="s">
        <v>391</v>
      </c>
      <c r="I164" s="96" t="s">
        <v>315</v>
      </c>
      <c r="J164" s="91">
        <v>55473685</v>
      </c>
      <c r="K164" s="91">
        <v>50000000</v>
      </c>
      <c r="L164" s="69" t="s">
        <v>372</v>
      </c>
      <c r="M164" s="69" t="s">
        <v>392</v>
      </c>
      <c r="N164" s="125" t="s">
        <v>50</v>
      </c>
      <c r="O164" s="97" t="s">
        <v>320</v>
      </c>
      <c r="P164" s="98">
        <v>47088</v>
      </c>
    </row>
    <row r="165" spans="2:16" s="32" customFormat="1" ht="80.099999999999994" hidden="1" customHeight="1" x14ac:dyDescent="0.25">
      <c r="B165" s="26">
        <f t="shared" si="9"/>
        <v>7</v>
      </c>
      <c r="C165" s="69" t="s">
        <v>20</v>
      </c>
      <c r="D165" s="69" t="s">
        <v>19</v>
      </c>
      <c r="E165" s="69" t="s">
        <v>368</v>
      </c>
      <c r="F165" s="69" t="s">
        <v>389</v>
      </c>
      <c r="G165" s="69" t="s">
        <v>393</v>
      </c>
      <c r="H165" s="96" t="s">
        <v>394</v>
      </c>
      <c r="I165" s="96" t="s">
        <v>315</v>
      </c>
      <c r="J165" s="91">
        <v>138684211</v>
      </c>
      <c r="K165" s="91">
        <v>125000000</v>
      </c>
      <c r="L165" s="69" t="s">
        <v>183</v>
      </c>
      <c r="M165" s="69" t="s">
        <v>395</v>
      </c>
      <c r="N165" s="125" t="s">
        <v>50</v>
      </c>
      <c r="O165" s="97" t="s">
        <v>320</v>
      </c>
      <c r="P165" s="98">
        <v>47088</v>
      </c>
    </row>
    <row r="166" spans="2:16" s="32" customFormat="1" ht="80.099999999999994" hidden="1" customHeight="1" x14ac:dyDescent="0.25">
      <c r="B166" s="26">
        <f t="shared" si="9"/>
        <v>8</v>
      </c>
      <c r="C166" s="69" t="s">
        <v>20</v>
      </c>
      <c r="D166" s="69" t="s">
        <v>19</v>
      </c>
      <c r="E166" s="69" t="s">
        <v>368</v>
      </c>
      <c r="F166" s="69" t="s">
        <v>396</v>
      </c>
      <c r="G166" s="69" t="s">
        <v>397</v>
      </c>
      <c r="H166" s="96" t="s">
        <v>398</v>
      </c>
      <c r="I166" s="96" t="s">
        <v>315</v>
      </c>
      <c r="J166" s="91">
        <v>160736843</v>
      </c>
      <c r="K166" s="91">
        <v>150000000</v>
      </c>
      <c r="L166" s="69" t="s">
        <v>183</v>
      </c>
      <c r="M166" s="69" t="s">
        <v>399</v>
      </c>
      <c r="N166" s="96" t="s">
        <v>50</v>
      </c>
      <c r="O166" s="97">
        <v>45627</v>
      </c>
      <c r="P166" s="99">
        <v>47088</v>
      </c>
    </row>
    <row r="167" spans="2:16" s="32" customFormat="1" ht="80.099999999999994" hidden="1" customHeight="1" x14ac:dyDescent="0.25">
      <c r="B167" s="26">
        <f t="shared" si="9"/>
        <v>9</v>
      </c>
      <c r="C167" s="69" t="s">
        <v>20</v>
      </c>
      <c r="D167" s="69" t="s">
        <v>19</v>
      </c>
      <c r="E167" s="69" t="s">
        <v>368</v>
      </c>
      <c r="F167" s="69" t="s">
        <v>400</v>
      </c>
      <c r="G167" s="69" t="s">
        <v>375</v>
      </c>
      <c r="H167" s="96" t="s">
        <v>369</v>
      </c>
      <c r="I167" s="96" t="s">
        <v>315</v>
      </c>
      <c r="J167" s="91">
        <v>5882353</v>
      </c>
      <c r="K167" s="91">
        <v>5000000</v>
      </c>
      <c r="L167" s="69" t="s">
        <v>183</v>
      </c>
      <c r="M167" s="69" t="s">
        <v>401</v>
      </c>
      <c r="N167" s="96" t="s">
        <v>316</v>
      </c>
      <c r="O167" s="97">
        <v>45627</v>
      </c>
      <c r="P167" s="99">
        <v>45689</v>
      </c>
    </row>
    <row r="168" spans="2:16" s="32" customFormat="1" ht="80.099999999999994" hidden="1" customHeight="1" x14ac:dyDescent="0.25">
      <c r="B168" s="26">
        <f t="shared" si="9"/>
        <v>10</v>
      </c>
      <c r="C168" s="69" t="s">
        <v>20</v>
      </c>
      <c r="D168" s="69" t="s">
        <v>19</v>
      </c>
      <c r="E168" s="69" t="s">
        <v>368</v>
      </c>
      <c r="F168" s="69" t="s">
        <v>402</v>
      </c>
      <c r="G168" s="69" t="s">
        <v>375</v>
      </c>
      <c r="H168" s="96" t="s">
        <v>369</v>
      </c>
      <c r="I168" s="96" t="s">
        <v>314</v>
      </c>
      <c r="J168" s="91">
        <v>3529413</v>
      </c>
      <c r="K168" s="91">
        <v>3000000</v>
      </c>
      <c r="L168" s="69" t="s">
        <v>183</v>
      </c>
      <c r="M168" s="69" t="s">
        <v>403</v>
      </c>
      <c r="N168" s="96" t="s">
        <v>50</v>
      </c>
      <c r="O168" s="97">
        <v>45627</v>
      </c>
      <c r="P168" s="99">
        <v>45658</v>
      </c>
    </row>
    <row r="169" spans="2:16" s="32" customFormat="1" ht="80.099999999999994" hidden="1" customHeight="1" x14ac:dyDescent="0.25">
      <c r="B169" s="26">
        <f t="shared" si="9"/>
        <v>11</v>
      </c>
      <c r="C169" s="69" t="s">
        <v>20</v>
      </c>
      <c r="D169" s="69" t="s">
        <v>19</v>
      </c>
      <c r="E169" s="69" t="s">
        <v>368</v>
      </c>
      <c r="F169" s="69" t="s">
        <v>404</v>
      </c>
      <c r="G169" s="69" t="s">
        <v>405</v>
      </c>
      <c r="H169" s="96" t="s">
        <v>406</v>
      </c>
      <c r="I169" s="96" t="s">
        <v>315</v>
      </c>
      <c r="J169" s="91">
        <v>17483369</v>
      </c>
      <c r="K169" s="91">
        <v>15000000</v>
      </c>
      <c r="L169" s="69" t="s">
        <v>183</v>
      </c>
      <c r="M169" s="69" t="s">
        <v>382</v>
      </c>
      <c r="N169" s="96" t="s">
        <v>316</v>
      </c>
      <c r="O169" s="97">
        <v>45597</v>
      </c>
      <c r="P169" s="98">
        <v>45627</v>
      </c>
    </row>
    <row r="170" spans="2:16" s="35" customFormat="1" ht="80.099999999999994" hidden="1" customHeight="1" x14ac:dyDescent="0.25">
      <c r="B170" s="66">
        <v>11</v>
      </c>
      <c r="C170" s="3" t="s">
        <v>20</v>
      </c>
      <c r="D170" s="3" t="s">
        <v>19</v>
      </c>
      <c r="E170" s="3" t="s">
        <v>520</v>
      </c>
      <c r="F170" s="3"/>
      <c r="G170" s="3"/>
      <c r="H170" s="3"/>
      <c r="I170" s="3"/>
      <c r="J170" s="67">
        <f>SUM(J159:J169)</f>
        <v>570422117</v>
      </c>
      <c r="K170" s="67">
        <f>SUM(K159:K169)</f>
        <v>488800000</v>
      </c>
      <c r="L170" s="3"/>
      <c r="M170" s="3"/>
      <c r="N170" s="3"/>
      <c r="O170" s="48"/>
      <c r="P170" s="49"/>
    </row>
    <row r="171" spans="2:16" s="32" customFormat="1" ht="80.099999999999994" hidden="1" customHeight="1" x14ac:dyDescent="0.25">
      <c r="B171" s="68">
        <v>1</v>
      </c>
      <c r="C171" s="27" t="s">
        <v>412</v>
      </c>
      <c r="D171" s="27" t="s">
        <v>413</v>
      </c>
      <c r="E171" s="96" t="s">
        <v>415</v>
      </c>
      <c r="F171" s="96" t="s">
        <v>417</v>
      </c>
      <c r="G171" s="96" t="s">
        <v>418</v>
      </c>
      <c r="H171" s="27"/>
      <c r="I171" s="27"/>
      <c r="J171" s="101">
        <v>338200000</v>
      </c>
      <c r="K171" s="101">
        <v>169100000</v>
      </c>
      <c r="L171" s="58" t="s">
        <v>414</v>
      </c>
      <c r="M171" s="58" t="s">
        <v>416</v>
      </c>
      <c r="N171" s="58" t="s">
        <v>59</v>
      </c>
      <c r="O171" s="100" t="s">
        <v>419</v>
      </c>
      <c r="P171" s="103" t="s">
        <v>420</v>
      </c>
    </row>
    <row r="172" spans="2:16" s="32" customFormat="1" ht="80.099999999999994" hidden="1" customHeight="1" x14ac:dyDescent="0.25">
      <c r="B172" s="68">
        <f t="shared" ref="B172:B176" si="10">B171+1</f>
        <v>2</v>
      </c>
      <c r="C172" s="27" t="s">
        <v>412</v>
      </c>
      <c r="D172" s="27" t="s">
        <v>413</v>
      </c>
      <c r="E172" s="96" t="s">
        <v>421</v>
      </c>
      <c r="F172" s="96" t="s">
        <v>422</v>
      </c>
      <c r="G172" s="96" t="s">
        <v>423</v>
      </c>
      <c r="H172" s="27"/>
      <c r="I172" s="27"/>
      <c r="J172" s="101">
        <v>10400000</v>
      </c>
      <c r="K172" s="101">
        <v>5200000</v>
      </c>
      <c r="L172" s="58" t="s">
        <v>414</v>
      </c>
      <c r="M172" s="58" t="s">
        <v>424</v>
      </c>
      <c r="N172" s="58" t="s">
        <v>59</v>
      </c>
      <c r="O172" s="100" t="s">
        <v>419</v>
      </c>
      <c r="P172" s="103" t="s">
        <v>420</v>
      </c>
    </row>
    <row r="173" spans="2:16" s="32" customFormat="1" ht="80.099999999999994" hidden="1" customHeight="1" x14ac:dyDescent="0.25">
      <c r="B173" s="68">
        <f t="shared" si="10"/>
        <v>3</v>
      </c>
      <c r="C173" s="27" t="s">
        <v>412</v>
      </c>
      <c r="D173" s="27" t="s">
        <v>413</v>
      </c>
      <c r="E173" s="96" t="s">
        <v>421</v>
      </c>
      <c r="F173" s="96" t="s">
        <v>425</v>
      </c>
      <c r="G173" s="96" t="s">
        <v>426</v>
      </c>
      <c r="H173" s="27"/>
      <c r="I173" s="27"/>
      <c r="J173" s="101">
        <v>1000000</v>
      </c>
      <c r="K173" s="101">
        <f t="shared" ref="K173" si="11">J173/2</f>
        <v>500000</v>
      </c>
      <c r="L173" s="58" t="s">
        <v>414</v>
      </c>
      <c r="M173" s="58" t="s">
        <v>427</v>
      </c>
      <c r="N173" s="58" t="s">
        <v>59</v>
      </c>
      <c r="O173" s="126" t="s">
        <v>428</v>
      </c>
      <c r="P173" s="103" t="s">
        <v>428</v>
      </c>
    </row>
    <row r="174" spans="2:16" s="32" customFormat="1" ht="80.099999999999994" hidden="1" customHeight="1" x14ac:dyDescent="0.25">
      <c r="B174" s="68">
        <f t="shared" si="10"/>
        <v>4</v>
      </c>
      <c r="C174" s="27" t="s">
        <v>412</v>
      </c>
      <c r="D174" s="27" t="s">
        <v>413</v>
      </c>
      <c r="E174" s="96" t="s">
        <v>421</v>
      </c>
      <c r="F174" s="96" t="s">
        <v>429</v>
      </c>
      <c r="G174" s="96" t="s">
        <v>430</v>
      </c>
      <c r="H174" s="27"/>
      <c r="I174" s="27"/>
      <c r="J174" s="101">
        <v>10400000</v>
      </c>
      <c r="K174" s="101">
        <v>5200000</v>
      </c>
      <c r="L174" s="58" t="s">
        <v>414</v>
      </c>
      <c r="M174" s="58" t="s">
        <v>416</v>
      </c>
      <c r="N174" s="58" t="s">
        <v>59</v>
      </c>
      <c r="O174" s="126" t="s">
        <v>428</v>
      </c>
      <c r="P174" s="103" t="s">
        <v>428</v>
      </c>
    </row>
    <row r="175" spans="2:16" s="32" customFormat="1" ht="80.099999999999994" hidden="1" customHeight="1" x14ac:dyDescent="0.25">
      <c r="B175" s="68">
        <f t="shared" si="10"/>
        <v>5</v>
      </c>
      <c r="C175" s="27" t="s">
        <v>412</v>
      </c>
      <c r="D175" s="27" t="s">
        <v>413</v>
      </c>
      <c r="E175" s="96" t="s">
        <v>431</v>
      </c>
      <c r="F175" s="96" t="s">
        <v>433</v>
      </c>
      <c r="G175" s="96" t="s">
        <v>432</v>
      </c>
      <c r="H175" s="27"/>
      <c r="I175" s="27"/>
      <c r="J175" s="102">
        <v>14706764.710000001</v>
      </c>
      <c r="K175" s="102">
        <v>12500750</v>
      </c>
      <c r="L175" s="96" t="s">
        <v>49</v>
      </c>
      <c r="M175" s="96" t="s">
        <v>434</v>
      </c>
      <c r="N175" s="96" t="s">
        <v>59</v>
      </c>
      <c r="O175" s="99" t="s">
        <v>435</v>
      </c>
      <c r="P175" s="99" t="s">
        <v>56</v>
      </c>
    </row>
    <row r="176" spans="2:16" s="32" customFormat="1" ht="80.099999999999994" hidden="1" customHeight="1" x14ac:dyDescent="0.25">
      <c r="B176" s="68">
        <f t="shared" si="10"/>
        <v>6</v>
      </c>
      <c r="C176" s="27" t="s">
        <v>412</v>
      </c>
      <c r="D176" s="27" t="s">
        <v>413</v>
      </c>
      <c r="E176" s="96" t="s">
        <v>436</v>
      </c>
      <c r="F176" s="96" t="s">
        <v>439</v>
      </c>
      <c r="G176" s="96" t="s">
        <v>437</v>
      </c>
      <c r="H176" s="27"/>
      <c r="I176" s="27"/>
      <c r="J176" s="101">
        <v>111764706</v>
      </c>
      <c r="K176" s="101">
        <v>95030578</v>
      </c>
      <c r="L176" s="58" t="s">
        <v>49</v>
      </c>
      <c r="M176" s="58" t="s">
        <v>438</v>
      </c>
      <c r="N176" s="58" t="s">
        <v>59</v>
      </c>
      <c r="O176" s="99" t="s">
        <v>55</v>
      </c>
      <c r="P176" s="103" t="s">
        <v>440</v>
      </c>
    </row>
    <row r="177" spans="1:20" s="35" customFormat="1" ht="80.099999999999994" hidden="1" customHeight="1" x14ac:dyDescent="0.25">
      <c r="B177" s="66">
        <v>6</v>
      </c>
      <c r="C177" s="3" t="s">
        <v>45</v>
      </c>
      <c r="D177" s="3" t="s">
        <v>46</v>
      </c>
      <c r="E177" s="3" t="s">
        <v>524</v>
      </c>
      <c r="F177" s="3"/>
      <c r="G177" s="3"/>
      <c r="H177" s="3"/>
      <c r="I177" s="3"/>
      <c r="J177" s="67">
        <f>SUBTOTAL(9,J171:J176)</f>
        <v>0</v>
      </c>
      <c r="K177" s="67">
        <f>SUBTOTAL(9,K171:K176)</f>
        <v>0</v>
      </c>
      <c r="L177" s="3"/>
      <c r="M177" s="3"/>
      <c r="N177" s="3"/>
      <c r="O177" s="48"/>
      <c r="P177" s="49"/>
    </row>
    <row r="178" spans="1:20" s="6" customFormat="1" ht="45" hidden="1" customHeight="1" x14ac:dyDescent="0.25">
      <c r="A178" s="2"/>
      <c r="B178" s="12">
        <f>B35+B44+B47+B52+B74+B76+B79+B82</f>
        <v>65</v>
      </c>
      <c r="C178" s="4" t="s">
        <v>38</v>
      </c>
      <c r="D178" s="4" t="s">
        <v>546</v>
      </c>
      <c r="E178" s="4"/>
      <c r="F178" s="4"/>
      <c r="G178" s="4"/>
      <c r="H178" s="4"/>
      <c r="I178" s="4"/>
      <c r="J178" s="5">
        <f>J35+J44+J47+J52+J74+J76+J79+J82</f>
        <v>1182205331.1535296</v>
      </c>
      <c r="K178" s="5">
        <f>K35+K44+K47+K52+K74+K76+K79+K82</f>
        <v>992108838.41999996</v>
      </c>
      <c r="L178" s="4"/>
      <c r="M178" s="4"/>
      <c r="N178" s="4"/>
      <c r="O178" s="50"/>
      <c r="P178" s="51"/>
      <c r="R178" s="20"/>
      <c r="S178" s="21"/>
      <c r="T178" s="20"/>
    </row>
    <row r="179" spans="1:20" s="6" customFormat="1" ht="45" hidden="1" customHeight="1" x14ac:dyDescent="0.25">
      <c r="A179" s="2"/>
      <c r="B179" s="12">
        <f>B107+B137+B143+B158+B170+B177</f>
        <v>89</v>
      </c>
      <c r="C179" s="4" t="s">
        <v>39</v>
      </c>
      <c r="D179" s="4" t="s">
        <v>549</v>
      </c>
      <c r="E179" s="4"/>
      <c r="F179" s="4"/>
      <c r="G179" s="4"/>
      <c r="H179" s="4"/>
      <c r="I179" s="4"/>
      <c r="J179" s="5">
        <f>J107+J137+J143+J158+J170+J177</f>
        <v>2587821896.4096441</v>
      </c>
      <c r="K179" s="5">
        <f>K107+K137+K143+K158+K170+K177</f>
        <v>2030091497.4071884</v>
      </c>
      <c r="L179" s="4"/>
      <c r="M179" s="4"/>
      <c r="N179" s="4"/>
      <c r="O179" s="50"/>
      <c r="P179" s="51"/>
      <c r="R179" s="20"/>
      <c r="S179" s="21"/>
      <c r="T179" s="20"/>
    </row>
    <row r="180" spans="1:20" s="6" customFormat="1" ht="45" hidden="1" customHeight="1" thickBot="1" x14ac:dyDescent="0.3">
      <c r="A180" s="2"/>
      <c r="B180" s="13">
        <f>B178+B179</f>
        <v>154</v>
      </c>
      <c r="C180" s="14" t="s">
        <v>12</v>
      </c>
      <c r="D180" s="14" t="s">
        <v>548</v>
      </c>
      <c r="E180" s="14"/>
      <c r="F180" s="14"/>
      <c r="G180" s="14"/>
      <c r="H180" s="14"/>
      <c r="I180" s="14"/>
      <c r="J180" s="15">
        <f>J178+J179</f>
        <v>3770027227.5631738</v>
      </c>
      <c r="K180" s="15">
        <f>K178+K179</f>
        <v>3022200335.8271885</v>
      </c>
      <c r="L180" s="14"/>
      <c r="M180" s="14"/>
      <c r="N180" s="14"/>
      <c r="O180" s="52"/>
      <c r="P180" s="53"/>
      <c r="R180" s="22"/>
      <c r="S180" s="21"/>
      <c r="T180" s="20"/>
    </row>
    <row r="181" spans="1:20" s="2" customFormat="1" ht="50.1" hidden="1" customHeight="1" x14ac:dyDescent="0.25">
      <c r="B181" s="1"/>
      <c r="C181" s="10" t="s">
        <v>41</v>
      </c>
      <c r="D181" s="11"/>
      <c r="E181" s="11"/>
      <c r="F181" s="11"/>
      <c r="G181" s="11"/>
      <c r="H181" s="11"/>
      <c r="I181" s="11"/>
      <c r="J181" s="17"/>
      <c r="K181" s="16"/>
      <c r="O181" s="43"/>
      <c r="P181" s="44"/>
      <c r="R181" s="18"/>
      <c r="S181" s="18"/>
      <c r="T181" s="18"/>
    </row>
  </sheetData>
  <autoFilter ref="B8:P181" xr:uid="{00000000-0001-0000-0100-000000000000}">
    <filterColumn colId="1">
      <filters>
        <filter val="Programul Tranziție Justă"/>
      </filters>
    </filterColumn>
  </autoFilter>
  <mergeCells count="17">
    <mergeCell ref="P8:P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O8:O9"/>
  </mergeCells>
  <pageMargins left="0.70866141732283472" right="0.70866141732283472" top="0.74803149606299213" bottom="0.74803149606299213" header="0.31496062992125984" footer="0.31496062992125984"/>
  <pageSetup paperSize="8" scale="36" fitToHeight="0" orientation="landscape" r:id="rId1"/>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PTJ 2024</vt:lpstr>
      <vt:lpstr>'Apeluri PTJ 2024'!Print_Area</vt:lpstr>
      <vt:lpstr>'Apeluri PTJ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Anca Veleanu</cp:lastModifiedBy>
  <cp:lastPrinted>2024-10-02T12:19:33Z</cp:lastPrinted>
  <dcterms:created xsi:type="dcterms:W3CDTF">2022-11-16T11:13:12Z</dcterms:created>
  <dcterms:modified xsi:type="dcterms:W3CDTF">2024-10-09T12:11:24Z</dcterms:modified>
</cp:coreProperties>
</file>